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4" activeTab="16"/>
  </bookViews>
  <sheets>
    <sheet name="2018年上半年一般公共预算收入表（一）" sheetId="1" r:id="rId1"/>
    <sheet name="2018年上半年一般公共预算收入表（二）" sheetId="2" r:id="rId2"/>
    <sheet name="2018年上半年一般公共预算支出表" sheetId="3" r:id="rId3"/>
    <sheet name="2018年上半年一般公共预算本级支出表" sheetId="4" r:id="rId4"/>
    <sheet name="2018年上半年一般公共预算本级基本支出表" sheetId="5" r:id="rId5"/>
    <sheet name="2018年上半年一般公共预算支出—政府经济分类科目" sheetId="6" r:id="rId6"/>
    <sheet name="2018年上半年一般公共预算税收返还和转移支付表" sheetId="7" r:id="rId7"/>
    <sheet name="2018年上半年政府一般债务限额和余额情况表" sheetId="8" r:id="rId8"/>
    <sheet name="2018年上半年政府性基金收入表" sheetId="9" r:id="rId9"/>
    <sheet name="2018年上半年政府性基金支出表" sheetId="10" r:id="rId10"/>
    <sheet name="2018年上半年政府性基金转移支付表" sheetId="11" r:id="rId11"/>
    <sheet name="2018年上半年政府专项债务限额和余额情况表" sheetId="12" r:id="rId12"/>
    <sheet name="2018年上半年社会保险基金收入表" sheetId="13" r:id="rId13"/>
    <sheet name="2018年上半年社会保险基金支出表" sheetId="14" r:id="rId14"/>
    <sheet name="2018年上半年国有资本经营预算收入表" sheetId="15" r:id="rId15"/>
    <sheet name="2018年上半年国有资本经营预算支出表" sheetId="16" r:id="rId16"/>
    <sheet name="2018年上半年“三公”经费预算执行情况表" sheetId="17" r:id="rId17"/>
  </sheets>
  <definedNames>
    <definedName name="_xlnm._FilterDatabase" localSheetId="1" hidden="1">'2018年上半年一般公共预算收入表（二）'!$A$4:$C$275</definedName>
    <definedName name="_xlnm._FilterDatabase" localSheetId="3" hidden="1">'2018年上半年一般公共预算本级支出表'!$A$4:$C$1385</definedName>
    <definedName name="_xlnm._FilterDatabase" localSheetId="5" hidden="1">'2018年上半年一般公共预算支出—政府经济分类科目'!$A$3:$D$64</definedName>
    <definedName name="_xlnm._FilterDatabase" localSheetId="9" hidden="1">'2018年上半年政府性基金支出表'!$A$3:$A$186</definedName>
    <definedName name="_xlnm._FilterDatabase" localSheetId="8" hidden="1">'2018年上半年政府性基金收入表'!$A$5:$D$55</definedName>
    <definedName name="_xlnm.Print_Titles" localSheetId="3">'2018年上半年一般公共预算本级支出表'!$1:$4</definedName>
    <definedName name="_xlnm.Print_Titles" localSheetId="6">'2018年上半年一般公共预算税收返还和转移支付表'!$1:$5</definedName>
    <definedName name="_xlnm.Print_Titles" localSheetId="9">'2018年上半年政府性基金支出表'!$1:$3</definedName>
  </definedNames>
  <calcPr calcId="144525"/>
</workbook>
</file>

<file path=xl/comments1.xml><?xml version="1.0" encoding="utf-8"?>
<comments xmlns="http://schemas.openxmlformats.org/spreadsheetml/2006/main">
  <authors>
    <author>lduser1</author>
  </authors>
  <commentList>
    <comment ref="C35" authorId="0">
      <text>
        <r>
          <rPr>
            <sz val="9"/>
            <rFont val="宋体"/>
            <charset val="134"/>
          </rPr>
          <t>lduser1:
2012年新增加科目</t>
        </r>
      </text>
    </comment>
  </commentList>
</comments>
</file>

<file path=xl/sharedStrings.xml><?xml version="1.0" encoding="utf-8"?>
<sst xmlns="http://schemas.openxmlformats.org/spreadsheetml/2006/main" count="2591" uniqueCount="2042">
  <si>
    <t>2018年上半年方正县公共财政预算收入表</t>
  </si>
  <si>
    <t>附表：1—1</t>
  </si>
  <si>
    <t>单位：万元</t>
  </si>
  <si>
    <t>项  目</t>
  </si>
  <si>
    <t>年初预算</t>
  </si>
  <si>
    <t>1-6月份</t>
  </si>
  <si>
    <t>累计占预算%</t>
  </si>
  <si>
    <t>同期完成</t>
  </si>
  <si>
    <t>比同期+,-%</t>
  </si>
  <si>
    <t>比同期累计
增减额</t>
  </si>
  <si>
    <t>累计</t>
  </si>
  <si>
    <t>当月数</t>
  </si>
  <si>
    <t>累计比</t>
  </si>
  <si>
    <t>月份比</t>
  </si>
  <si>
    <t>一、地方公共财政预算收入合计</t>
  </si>
  <si>
    <t xml:space="preserve">   (一)税收收入小计</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</si>
  <si>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</si>
  <si>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</si>
  <si>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</si>
  <si>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</si>
  <si>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</si>
  <si>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</si>
  <si>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</si>
  <si>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</si>
  <si>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</si>
  <si>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</si>
  <si>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</si>
  <si>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</si>
  <si>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</si>
  <si>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</si>
  <si>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</si>
  <si>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（二）非税收入小计</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</si>
  <si>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</si>
  <si>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</si>
  <si>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</si>
  <si>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</si>
  <si>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</si>
  <si>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</si>
  <si>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二、政府性基金预算收入合计</t>
  </si>
  <si>
    <t>附：</t>
  </si>
  <si>
    <t xml:space="preserve">  地方公共财政预算收入</t>
  </si>
  <si>
    <t>国税部门</t>
  </si>
  <si>
    <t>地税部门</t>
  </si>
  <si>
    <t>财政部门</t>
  </si>
  <si>
    <t>2018年上半年一般公共预算收入表</t>
  </si>
  <si>
    <t>附表：1—2</t>
  </si>
  <si>
    <t>科目编码</t>
  </si>
  <si>
    <t>科目名称</t>
  </si>
  <si>
    <t>上半年完成</t>
  </si>
  <si>
    <t>一般公共预算收入合计</t>
  </si>
  <si>
    <t xml:space="preserve">  税收收入</t>
  </si>
  <si>
    <t xml:space="preserve">    国内增值税(含改征增值税)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</si>
  <si>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</si>
  <si>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</si>
  <si>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</si>
  <si>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</si>
  <si>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</si>
  <si>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</si>
  <si>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</si>
  <si>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</si>
  <si>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</si>
  <si>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</si>
  <si>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其他各项增值税退税</t>
  </si>
  <si>
    <t xml:space="preserve">  　      免抵调增增值税</t>
  </si>
  <si>
    <t xml:space="preserve">          成品油价格和税费改革增值税划出</t>
  </si>
  <si>
    <t xml:space="preserve">          成品油价格和税费改革增值税划入</t>
  </si>
  <si>
    <t xml:space="preserve">      改征增值税</t>
  </si>
  <si>
    <t xml:space="preserve">          改征增值税</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</si>
  <si>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</si>
  <si>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</si>
  <si>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</si>
  <si>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</si>
  <si>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</si>
  <si>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国内消费税</t>
  </si>
  <si>
    <t xml:space="preserve">          其中：成品油消费税</t>
  </si>
  <si>
    <t xml:space="preserve">                成品油消费税退税</t>
  </si>
  <si>
    <t xml:space="preserve">    进口货物增值税和消费税</t>
  </si>
  <si>
    <t xml:space="preserve">      进口货物增值税</t>
  </si>
  <si>
    <t xml:space="preserve">      进口消费品消费税</t>
  </si>
  <si>
    <t xml:space="preserve">          其中：进口成品油消费税</t>
  </si>
  <si>
    <t xml:space="preserve">                进口成品油消费税退税</t>
  </si>
  <si>
    <t xml:space="preserve">    出口货物退增值税、消费税</t>
  </si>
  <si>
    <t xml:space="preserve">      出口退增值税(含改征增值税出口退税)</t>
  </si>
  <si>
    <t xml:space="preserve">        出口货物退增值税</t>
  </si>
  <si>
    <t xml:space="preserve">          出口货物退增值税</t>
  </si>
  <si>
    <t xml:space="preserve">          免抵调减增值税</t>
  </si>
  <si>
    <t xml:space="preserve">        改征增值税出口退税</t>
  </si>
  <si>
    <t xml:space="preserve">      出口消费品退消费税</t>
  </si>
  <si>
    <t xml:space="preserve">      金融保险业营业税(中央)</t>
  </si>
  <si>
    <t xml:space="preserve">      金融保险业营业税(地方)</t>
  </si>
  <si>
    <t xml:space="preserve">      一般营业税</t>
  </si>
  <si>
    <t xml:space="preserve">      营业税税款滞纳金、罚款收入</t>
  </si>
  <si>
    <t xml:space="preserve">      营业税退税</t>
  </si>
  <si>
    <t xml:space="preserve">     国有工业企业所得税</t>
  </si>
  <si>
    <t xml:space="preserve">      国有铁道企业所得税</t>
  </si>
  <si>
    <t xml:space="preserve">         其中：中国铁路总公司集中缴纳的铁路运输企业所得税待分配收入</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</si>
  <si>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</si>
  <si>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</si>
  <si>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</si>
  <si>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</si>
  <si>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</si>
  <si>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</si>
  <si>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国有非银行金融企业所得税</t>
  </si>
  <si>
    <t xml:space="preserve">      国有保险企业所得税</t>
  </si>
  <si>
    <t xml:space="preserve">      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</si>
  <si>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</si>
  <si>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</si>
  <si>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</si>
  <si>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</si>
  <si>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</si>
  <si>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</si>
  <si>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</si>
  <si>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联营企业所得税</t>
  </si>
  <si>
    <t xml:space="preserve">      港澳台和外商投资企业所得税</t>
  </si>
  <si>
    <t xml:space="preserve">      私营企业所得税</t>
  </si>
  <si>
    <t xml:space="preserve">      其他企业所得税</t>
  </si>
  <si>
    <t xml:space="preserve">      分支机构预缴所得税</t>
  </si>
  <si>
    <t xml:space="preserve">      总机构预缴所得税</t>
  </si>
  <si>
    <t xml:space="preserve">      总机构汇算清缴所得税</t>
  </si>
  <si>
    <t xml:space="preserve">      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</si>
  <si>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</si>
  <si>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</si>
  <si>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</si>
  <si>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</si>
  <si>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</si>
  <si>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分支机构汇算清缴所得税</t>
  </si>
  <si>
    <t xml:space="preserve">      企业所得税税款滞纳金、罚款、加收利息收入</t>
  </si>
  <si>
    <t xml:space="preserve">    企业所得税退税</t>
  </si>
  <si>
    <t xml:space="preserve">     国有工业企业所得税退税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</si>
  <si>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</si>
  <si>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</si>
  <si>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</si>
  <si>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</si>
  <si>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</si>
  <si>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</si>
  <si>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</si>
  <si>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国有非银行金融企业所得税退税</t>
  </si>
  <si>
    <t xml:space="preserve">      国有保险企业所得税退税</t>
  </si>
  <si>
    <t xml:space="preserve">      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</si>
  <si>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</si>
  <si>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</si>
  <si>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</si>
  <si>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</si>
  <si>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</si>
  <si>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</si>
  <si>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联营企业所得税退税</t>
  </si>
  <si>
    <t xml:space="preserve">      私营企业所得税退税</t>
  </si>
  <si>
    <t xml:space="preserve">      跨省市总分机构企业所得税退税</t>
  </si>
  <si>
    <t xml:space="preserve">      跨市县总分机构企业所得税退税</t>
  </si>
  <si>
    <t xml:space="preserve">      其他企业所得税退税</t>
  </si>
  <si>
    <t>10106</t>
  </si>
  <si>
    <t xml:space="preserve">         其中：储蓄存款利息所得税</t>
  </si>
  <si>
    <t xml:space="preserve">      海洋石油资源税</t>
  </si>
  <si>
    <t xml:space="preserve">      水资源税收入</t>
  </si>
  <si>
    <t xml:space="preserve">      其他资源税</t>
  </si>
  <si>
    <t xml:space="preserve">      资源税税款滞纳金、罚款收入</t>
  </si>
  <si>
    <t xml:space="preserve">  　    其中：中国铁路总公司集中缴纳的铁路运输企业城市维护建设税待分配收入</t>
  </si>
  <si>
    <t xml:space="preserve">  　          成品油价格和税费改革城市维护建设税划出</t>
  </si>
  <si>
    <t xml:space="preserve">  　          成品油价格和税费改革城市维护建设税划入</t>
  </si>
  <si>
    <t xml:space="preserve">        其中：证券交易印花税</t>
  </si>
  <si>
    <t xml:space="preserve">    船舶吨税</t>
  </si>
  <si>
    <t xml:space="preserve">    车辆购置税</t>
  </si>
  <si>
    <t xml:space="preserve">    关税</t>
  </si>
  <si>
    <t xml:space="preserve">    环境保护税</t>
  </si>
  <si>
    <t xml:space="preserve">  非税收入</t>
  </si>
  <si>
    <t xml:space="preserve">      教育费附加收入</t>
  </si>
  <si>
    <t xml:space="preserve">  　　    教育费附加收入</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</si>
  <si>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</si>
  <si>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</si>
  <si>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</si>
  <si>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</si>
  <si>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</si>
  <si>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</si>
  <si>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</si>
  <si>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</si>
  <si>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</si>
  <si>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</si>
  <si>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</si>
  <si>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</si>
  <si>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</si>
  <si>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</si>
  <si>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</si>
  <si>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</si>
  <si>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油价调控风险准备金收入</t>
  </si>
  <si>
    <t xml:space="preserve">      其他专项收入</t>
  </si>
  <si>
    <t xml:space="preserve">          广告收入</t>
  </si>
  <si>
    <t xml:space="preserve">          其他专项收入</t>
  </si>
  <si>
    <t xml:space="preserve">      公安行政事业性收费收入</t>
  </si>
  <si>
    <t xml:space="preserve">      法院行政事业性收费收入</t>
  </si>
  <si>
    <t xml:space="preserve">      司法行政事业性收费收入</t>
  </si>
  <si>
    <t xml:space="preserve">      工商行政事业性收费收入</t>
  </si>
  <si>
    <t xml:space="preserve">      税务行政事业性收费收入</t>
  </si>
  <si>
    <t xml:space="preserve">      人口和计划生育行政事业性收费收入</t>
  </si>
  <si>
    <t xml:space="preserve">      质量监督检验检疫行政事业性收费收入</t>
  </si>
  <si>
    <t xml:space="preserve">      人防办行政事业性收费收入</t>
  </si>
  <si>
    <t xml:space="preserve">      教育行政事业性收费收入</t>
  </si>
  <si>
    <t xml:space="preserve">      国土资源行政事业性收费收入</t>
  </si>
  <si>
    <t xml:space="preserve">      建设行政事业性收费收入</t>
  </si>
  <si>
    <t xml:space="preserve">      环保行政事业性收费收入</t>
  </si>
  <si>
    <t xml:space="preserve">        其中：排污费收入</t>
  </si>
  <si>
    <t xml:space="preserve">      交通运输行政事业性收费收入</t>
  </si>
  <si>
    <t xml:space="preserve">        其中：长江口航道维护费</t>
  </si>
  <si>
    <t xml:space="preserve">      工业和信息产业行政事业性收费收入</t>
  </si>
  <si>
    <t xml:space="preserve">        其中：无线电频率占用费</t>
  </si>
  <si>
    <t xml:space="preserve">      农业行政事业性收费收入</t>
  </si>
  <si>
    <t xml:space="preserve">        其中：草原植被恢复费收入</t>
  </si>
  <si>
    <t xml:space="preserve">      水利行政事业性收费收入</t>
  </si>
  <si>
    <t xml:space="preserve">        其中：水土保持补偿费</t>
  </si>
  <si>
    <t xml:space="preserve">      卫生行政事业性收费收入</t>
  </si>
  <si>
    <t xml:space="preserve">      民政行政事业性收费收入</t>
  </si>
  <si>
    <t xml:space="preserve">      人力资源和社会保障行政事业性收费收入</t>
  </si>
  <si>
    <t xml:space="preserve">      证监会行政事业性收费收入</t>
  </si>
  <si>
    <t xml:space="preserve">      银监会行政事业性收费收入</t>
  </si>
  <si>
    <t xml:space="preserve">      保监会行政事业性收费收入</t>
  </si>
  <si>
    <t xml:space="preserve">     其他各项行政事业性收费收入</t>
  </si>
  <si>
    <t xml:space="preserve">      一般罚没收入</t>
  </si>
  <si>
    <t xml:space="preserve">        公安罚没收入</t>
  </si>
  <si>
    <t xml:space="preserve">        检察院罚没收入</t>
  </si>
  <si>
    <t xml:space="preserve">        法院罚没收入</t>
  </si>
  <si>
    <t xml:space="preserve">        工商罚没收入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</si>
  <si>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</si>
  <si>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</si>
  <si>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</si>
  <si>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</si>
  <si>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</si>
  <si>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</si>
  <si>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</si>
  <si>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</si>
  <si>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</si>
  <si>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</si>
  <si>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</si>
  <si>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物价罚没收入</t>
  </si>
  <si>
    <t xml:space="preserve">       其他各项一般罚没收入</t>
  </si>
  <si>
    <t xml:space="preserve">      缉私罚没收入</t>
  </si>
  <si>
    <t xml:space="preserve">      缉毒罚没收入</t>
  </si>
  <si>
    <t xml:space="preserve">      罚没收入退库</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</si>
  <si>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</si>
  <si>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</si>
  <si>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</si>
  <si>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</si>
  <si>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</si>
  <si>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</si>
  <si>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</si>
  <si>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</si>
  <si>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</si>
  <si>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</si>
  <si>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</si>
  <si>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</si>
  <si>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</si>
  <si>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</si>
  <si>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</si>
  <si>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</si>
  <si>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</si>
  <si>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</si>
  <si>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</si>
  <si>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</si>
  <si>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场地和矿区使用费收入</t>
  </si>
  <si>
    <t xml:space="preserve">      特种矿产品出售收入</t>
  </si>
  <si>
    <t xml:space="preserve">      专项储备物资销售收入</t>
  </si>
  <si>
    <t xml:space="preserve">      利息收入</t>
  </si>
  <si>
    <t xml:space="preserve">          国库存款利息收入</t>
  </si>
  <si>
    <t xml:space="preserve">          有价证券利息收入</t>
  </si>
  <si>
    <t xml:space="preserve">          其他利息收入</t>
  </si>
  <si>
    <t xml:space="preserve">      非经营性国有资产收入</t>
  </si>
  <si>
    <t xml:space="preserve">      出租车经营权有偿出让和转让收入</t>
  </si>
  <si>
    <t xml:space="preserve">      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</si>
  <si>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</si>
  <si>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</si>
  <si>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</si>
  <si>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</si>
  <si>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</si>
  <si>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</si>
  <si>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</si>
  <si>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</si>
  <si>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</si>
  <si>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探矿权、采矿权出让收益</t>
  </si>
  <si>
    <t xml:space="preserve">          探矿权、采矿权占用费收入</t>
  </si>
  <si>
    <t xml:space="preserve">      排污权出让收入</t>
  </si>
  <si>
    <t xml:space="preserve">      航班时刻拍卖和使用费收入</t>
  </si>
  <si>
    <t xml:space="preserve">      农村集体经营性建设用地土地增值收益调节金收入</t>
  </si>
  <si>
    <t>1030718</t>
  </si>
  <si>
    <t xml:space="preserve">      新增建设用地土地有偿使用费收入</t>
  </si>
  <si>
    <t>1030719</t>
  </si>
  <si>
    <t xml:space="preserve">      水资源费收入</t>
  </si>
  <si>
    <t>103071901</t>
  </si>
  <si>
    <t xml:space="preserve">          三峡电站水资源费收入</t>
  </si>
  <si>
    <t>103071999</t>
  </si>
  <si>
    <t xml:space="preserve">          其他水资源费收入</t>
  </si>
  <si>
    <t>1030720</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</si>
  <si>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</si>
  <si>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</si>
  <si>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</si>
  <si>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</si>
  <si>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</si>
  <si>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</si>
  <si>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</si>
  <si>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</si>
  <si>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</si>
  <si>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</si>
  <si>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</si>
  <si>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</si>
  <si>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</si>
  <si>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</si>
  <si>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</si>
  <si>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</si>
  <si>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</si>
  <si>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t>
  </si>
  <si>
    <t>政府性基金预算收入合计</t>
  </si>
  <si>
    <t xml:space="preserve">  政府性基金收入</t>
  </si>
  <si>
    <t xml:space="preserve">     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</si>
  <si>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</si>
  <si>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</si>
  <si>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</si>
  <si>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</si>
  <si>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</si>
  <si>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</si>
  <si>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</si>
  <si>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</si>
  <si>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</si>
  <si>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</si>
  <si>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</si>
  <si>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</si>
  <si>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</si>
  <si>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</si>
  <si>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</si>
  <si>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</si>
  <si>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</si>
  <si>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</si>
  <si>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</si>
  <si>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</si>
  <si>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</si>
  <si>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</si>
  <si>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</si>
  <si>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</si>
  <si>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</si>
  <si>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</si>
  <si>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</si>
  <si>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</si>
  <si>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</si>
  <si>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</si>
  <si>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</si>
  <si>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</si>
  <si>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</si>
  <si>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</si>
  <si>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</si>
  <si>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</si>
  <si>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</si>
  <si>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</si>
  <si>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</si>
  <si>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</si>
  <si>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</si>
  <si>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</si>
  <si>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</si>
  <si>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</si>
  <si>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</si>
  <si>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</si>
  <si>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</si>
  <si>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国有资本经营预算收入合计</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</si>
  <si>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</si>
  <si>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</si>
  <si>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</si>
  <si>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</si>
  <si>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</si>
  <si>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</si>
  <si>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</si>
  <si>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</si>
  <si>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</si>
  <si>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</si>
  <si>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</si>
  <si>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</si>
  <si>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</si>
  <si>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</si>
  <si>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</si>
  <si>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</si>
  <si>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</si>
  <si>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</si>
  <si>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</si>
  <si>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</si>
  <si>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</si>
  <si>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</si>
  <si>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</si>
  <si>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</si>
  <si>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</si>
  <si>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</si>
  <si>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</si>
  <si>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</si>
  <si>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</si>
  <si>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</si>
  <si>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</si>
  <si>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</si>
  <si>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</si>
  <si>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</si>
  <si>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</si>
  <si>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</si>
  <si>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</si>
  <si>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</si>
  <si>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</si>
  <si>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</si>
  <si>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</si>
  <si>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</si>
  <si>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</si>
  <si>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</si>
  <si>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</si>
  <si>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</si>
  <si>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</si>
  <si>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</si>
  <si>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债务收入</t>
  </si>
  <si>
    <t xml:space="preserve">   中央政府债务收入</t>
  </si>
  <si>
    <t xml:space="preserve">     中央政府国内债务收入</t>
  </si>
  <si>
    <t xml:space="preserve">     中央政府国外债务收入</t>
  </si>
  <si>
    <t xml:space="preserve">        中央政府境外发行主权债券收入</t>
  </si>
  <si>
    <t xml:space="preserve">        中央政府向外国政府借款收入</t>
  </si>
  <si>
    <t xml:space="preserve">        中央政府向国际组织借款收入</t>
  </si>
  <si>
    <t xml:space="preserve">        中央政府其他外国借款收入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</si>
  <si>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</si>
  <si>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</si>
  <si>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</si>
  <si>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</si>
  <si>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</si>
  <si>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</si>
  <si>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专项债务收入</t>
  </si>
  <si>
    <t xml:space="preserve">        海南省高等级公路车辆通行附加费债务收入</t>
  </si>
  <si>
    <t xml:space="preserve">        港口建设费债务收入</t>
  </si>
  <si>
    <t xml:space="preserve">        国家电影事业发展专项资金债务收入</t>
  </si>
  <si>
    <t xml:space="preserve">        新菜地开发建设基金债务收入</t>
  </si>
  <si>
    <t xml:space="preserve">        国有土地使用权出让金债务收入</t>
  </si>
  <si>
    <t xml:space="preserve">        国有土地收益基金债务收入</t>
  </si>
  <si>
    <t xml:space="preserve">        农业土地开发资金债务收入</t>
  </si>
  <si>
    <t xml:space="preserve">        大中型水库库区基金债务收入</t>
  </si>
  <si>
    <t xml:space="preserve">        彩票公益金债务收入</t>
  </si>
  <si>
    <t xml:space="preserve">        城市基础设施配套费债务收入</t>
  </si>
  <si>
    <t xml:space="preserve">        小型水库移民扶助基金债务收入</t>
  </si>
  <si>
    <t xml:space="preserve">        国家重大水利工程建设基金债务收入</t>
  </si>
  <si>
    <t xml:space="preserve">        车辆通行费债务收入</t>
  </si>
  <si>
    <t xml:space="preserve">        污水处理费债务收入</t>
  </si>
  <si>
    <t xml:space="preserve">        土地储备专项债券收入</t>
  </si>
  <si>
    <t xml:space="preserve">        政府收费公路专项债券收入</t>
  </si>
  <si>
    <t xml:space="preserve">        其他地方自行试点项目收益专项债券收入</t>
  </si>
  <si>
    <t xml:space="preserve">        其他政府性基金债务收入</t>
  </si>
  <si>
    <t>2017年上半年一般公共预算支出表</t>
  </si>
  <si>
    <t>附表：1—3</t>
  </si>
  <si>
    <t>项目</t>
  </si>
  <si>
    <t>调整后预算</t>
  </si>
  <si>
    <t>比同期增减额</t>
  </si>
  <si>
    <t>支出总计</t>
  </si>
  <si>
    <t>一、公共财政预算支出合计</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</si>
  <si>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</si>
  <si>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</si>
  <si>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</si>
  <si>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</si>
  <si>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</si>
  <si>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</si>
  <si>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</si>
  <si>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t>
  </si>
  <si>
    <t xml:space="preserve">    节能环保</t>
  </si>
  <si>
    <t xml:space="preserve">    城乡社区事务</t>
  </si>
  <si>
    <t xml:space="preserve">    农林水事务</t>
  </si>
  <si>
    <t xml:space="preserve">    交通运输</t>
  </si>
  <si>
    <r>
      <rPr>
        <sz val="10"/>
        <color indexed="8"/>
        <rFont val="Times New Roman"/>
        <charset val="0"/>
      </rPr>
      <t xml:space="preserve">       </t>
    </r>
    <r>
      <rPr>
        <sz val="10"/>
        <color indexed="8"/>
        <rFont val="宋体"/>
        <charset val="134"/>
      </rPr>
      <t>资源勘探电力信息等事务</t>
    </r>
  </si>
  <si>
    <t xml:space="preserve">   商业服务业等事物</t>
  </si>
  <si>
    <t xml:space="preserve">   金融监管等事务支出</t>
  </si>
  <si>
    <t xml:space="preserve">   国土资源气象等事物</t>
  </si>
  <si>
    <t xml:space="preserve">   住房保障支出</t>
  </si>
  <si>
    <t xml:space="preserve">   粮油物资管理事务</t>
  </si>
  <si>
    <t xml:space="preserve">   其他支出</t>
  </si>
  <si>
    <t>二、政府性基金预算支出合计</t>
  </si>
  <si>
    <t>2018年上半年方正县一般公共预算本级支出表——功能分类</t>
  </si>
  <si>
    <t>附件：1—4</t>
  </si>
  <si>
    <t>单位：万元；%</t>
  </si>
  <si>
    <t>完成预算%</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</si>
  <si>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</si>
  <si>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</si>
  <si>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</si>
  <si>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</si>
  <si>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</si>
  <si>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</si>
  <si>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</si>
  <si>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</si>
  <si>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</si>
  <si>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</si>
  <si>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</si>
  <si>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</si>
  <si>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</si>
  <si>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</si>
  <si>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</si>
  <si>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</si>
  <si>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</si>
  <si>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</si>
  <si>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</si>
  <si>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</si>
  <si>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</si>
  <si>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</si>
  <si>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</si>
  <si>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</si>
  <si>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</si>
  <si>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</si>
  <si>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</si>
  <si>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</si>
  <si>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</si>
  <si>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</si>
  <si>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</si>
  <si>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</si>
  <si>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</si>
  <si>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</si>
  <si>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</si>
  <si>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</si>
  <si>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</si>
  <si>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</si>
  <si>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</si>
  <si>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</si>
  <si>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</si>
  <si>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</si>
  <si>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</si>
  <si>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</si>
  <si>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</si>
  <si>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</si>
  <si>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</si>
  <si>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</si>
  <si>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</si>
  <si>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</si>
  <si>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</si>
  <si>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</si>
  <si>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</si>
  <si>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</si>
  <si>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</si>
  <si>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</si>
  <si>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</si>
  <si>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</si>
  <si>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</si>
  <si>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</si>
  <si>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</si>
  <si>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</si>
  <si>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</si>
  <si>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</si>
  <si>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</si>
  <si>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</si>
  <si>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</si>
  <si>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</si>
  <si>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</si>
  <si>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</si>
  <si>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</si>
  <si>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</si>
  <si>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</si>
  <si>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</si>
  <si>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</si>
  <si>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</si>
  <si>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</si>
  <si>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</si>
  <si>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</si>
  <si>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</si>
  <si>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</si>
  <si>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</si>
  <si>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</si>
  <si>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</si>
  <si>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</si>
  <si>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</si>
  <si>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</si>
  <si>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</si>
  <si>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</si>
  <si>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</si>
  <si>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</si>
  <si>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</si>
  <si>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</si>
  <si>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</si>
  <si>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</si>
  <si>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</si>
  <si>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</si>
  <si>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</si>
  <si>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</si>
  <si>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</si>
  <si>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</si>
  <si>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</si>
  <si>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</si>
  <si>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</si>
  <si>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</si>
  <si>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</si>
  <si>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</si>
  <si>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 </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</si>
  <si>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</si>
  <si>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</si>
  <si>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</si>
  <si>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</si>
  <si>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</si>
  <si>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</si>
  <si>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</si>
  <si>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</si>
  <si>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</si>
  <si>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</si>
  <si>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</si>
  <si>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</si>
  <si>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</si>
  <si>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</si>
  <si>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</si>
  <si>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</si>
  <si>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</si>
  <si>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</si>
  <si>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</si>
  <si>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</si>
  <si>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</si>
  <si>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</si>
  <si>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</si>
  <si>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</si>
  <si>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</si>
  <si>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</si>
  <si>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</si>
  <si>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</si>
  <si>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</si>
  <si>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</si>
  <si>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</si>
  <si>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</si>
  <si>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</si>
  <si>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</si>
  <si>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其他一般公共服务支出(款)</t>
  </si>
  <si>
    <t xml:space="preserve">      国家赔偿费用支出</t>
  </si>
  <si>
    <t xml:space="preserve">      其他一般公共服务支出(项)</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</si>
  <si>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</si>
  <si>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</si>
  <si>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</si>
  <si>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</si>
  <si>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</si>
  <si>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</si>
  <si>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</si>
  <si>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</si>
  <si>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</si>
  <si>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</si>
  <si>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</si>
  <si>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</si>
  <si>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</si>
  <si>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</si>
  <si>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</si>
  <si>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</si>
  <si>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</si>
  <si>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</si>
  <si>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</si>
  <si>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</si>
  <si>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</si>
  <si>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</si>
  <si>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</si>
  <si>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</si>
  <si>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</si>
  <si>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</si>
  <si>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</si>
  <si>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</si>
  <si>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</si>
  <si>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</si>
  <si>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</si>
  <si>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</si>
  <si>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</si>
  <si>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</si>
  <si>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</si>
  <si>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</si>
  <si>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</si>
  <si>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</si>
  <si>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</si>
  <si>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</si>
  <si>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</si>
  <si>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</si>
  <si>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</si>
  <si>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</si>
  <si>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</si>
  <si>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</si>
  <si>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</si>
  <si>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</si>
  <si>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</si>
  <si>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</si>
  <si>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</si>
  <si>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</si>
  <si>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</si>
  <si>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</si>
  <si>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</si>
  <si>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</si>
  <si>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</si>
  <si>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</si>
  <si>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</si>
  <si>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</si>
  <si>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</si>
  <si>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</si>
  <si>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</si>
  <si>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</si>
  <si>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</si>
  <si>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</si>
  <si>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</si>
  <si>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</si>
  <si>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</si>
  <si>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</si>
  <si>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</si>
  <si>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</si>
  <si>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</si>
  <si>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</si>
  <si>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</si>
  <si>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</si>
  <si>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</si>
  <si>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</si>
  <si>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</si>
  <si>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</si>
  <si>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</si>
  <si>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</si>
  <si>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</si>
  <si>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</si>
  <si>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</si>
  <si>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</si>
  <si>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</si>
  <si>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</si>
  <si>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</si>
  <si>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</si>
  <si>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</si>
  <si>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</si>
  <si>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</si>
  <si>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</si>
  <si>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</si>
  <si>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</si>
  <si>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</si>
  <si>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</si>
  <si>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</si>
  <si>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</si>
  <si>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</si>
  <si>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</si>
  <si>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</si>
  <si>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</si>
  <si>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</si>
  <si>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</si>
  <si>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</si>
  <si>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</si>
  <si>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</si>
  <si>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</si>
  <si>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</si>
  <si>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</si>
  <si>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</si>
  <si>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</si>
  <si>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</si>
  <si>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</si>
  <si>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</si>
  <si>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</si>
  <si>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</si>
  <si>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</si>
  <si>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</si>
  <si>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</si>
  <si>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</si>
  <si>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</si>
  <si>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</si>
  <si>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</si>
  <si>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</si>
  <si>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</si>
  <si>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</si>
  <si>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</si>
  <si>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</si>
  <si>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</si>
  <si>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</si>
  <si>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</si>
  <si>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</si>
  <si>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</si>
  <si>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</si>
  <si>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</si>
  <si>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</si>
  <si>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</si>
  <si>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</si>
  <si>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</si>
  <si>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</si>
  <si>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</si>
  <si>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</si>
  <si>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</si>
  <si>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</si>
  <si>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</si>
  <si>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</si>
  <si>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</si>
  <si>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</si>
  <si>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</si>
  <si>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</si>
  <si>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</si>
  <si>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</si>
  <si>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</si>
  <si>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</si>
  <si>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</si>
  <si>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</si>
  <si>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</si>
  <si>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</si>
  <si>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</si>
  <si>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</si>
  <si>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</si>
  <si>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</si>
  <si>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</si>
  <si>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</si>
  <si>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</si>
  <si>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</si>
  <si>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</si>
  <si>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</si>
  <si>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</si>
  <si>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</si>
  <si>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</si>
  <si>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</si>
  <si>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</si>
  <si>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</si>
  <si>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</si>
  <si>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</si>
  <si>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</si>
  <si>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</si>
  <si>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</si>
  <si>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</si>
  <si>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</si>
  <si>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</si>
  <si>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</si>
  <si>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</si>
  <si>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</si>
  <si>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</si>
  <si>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</si>
  <si>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</si>
  <si>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</si>
  <si>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</si>
  <si>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</si>
  <si>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</si>
  <si>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</si>
  <si>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</si>
  <si>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</si>
  <si>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</si>
  <si>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</si>
  <si>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</si>
  <si>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</si>
  <si>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</si>
  <si>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</si>
  <si>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</si>
  <si>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</si>
  <si>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</si>
  <si>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</si>
  <si>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</si>
  <si>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</si>
  <si>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</si>
  <si>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</si>
  <si>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</si>
  <si>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</si>
  <si>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</si>
  <si>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</si>
  <si>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</si>
  <si>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</si>
  <si>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</si>
  <si>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</si>
  <si>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</si>
  <si>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</si>
  <si>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</si>
  <si>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</si>
  <si>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</si>
  <si>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</si>
  <si>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</si>
  <si>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</si>
  <si>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</si>
  <si>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</si>
  <si>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</si>
  <si>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</si>
  <si>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</si>
  <si>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</si>
  <si>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</si>
  <si>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</si>
  <si>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</si>
  <si>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</si>
  <si>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</si>
  <si>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</si>
  <si>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</si>
  <si>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</si>
  <si>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</si>
  <si>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</si>
  <si>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</si>
  <si>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</si>
  <si>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</si>
  <si>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</si>
  <si>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</si>
  <si>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</si>
  <si>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</si>
  <si>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</si>
  <si>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</si>
  <si>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</si>
  <si>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</si>
  <si>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</si>
  <si>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</si>
  <si>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</si>
  <si>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</si>
  <si>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</si>
  <si>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</si>
  <si>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</si>
  <si>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</si>
  <si>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</si>
  <si>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</si>
  <si>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</si>
  <si>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</si>
  <si>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</si>
  <si>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</si>
  <si>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</si>
  <si>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</si>
  <si>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</si>
  <si>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</si>
  <si>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</si>
  <si>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</si>
  <si>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</si>
  <si>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</si>
  <si>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</si>
  <si>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</si>
  <si>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</si>
  <si>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</si>
  <si>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</si>
  <si>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</si>
  <si>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</si>
  <si>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</si>
  <si>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</si>
  <si>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</si>
  <si>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</si>
  <si>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</si>
  <si>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</si>
  <si>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</si>
  <si>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</si>
  <si>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</si>
  <si>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</si>
  <si>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</si>
  <si>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</si>
  <si>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</si>
  <si>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</si>
  <si>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</si>
  <si>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</si>
  <si>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</si>
  <si>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</si>
  <si>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</si>
  <si>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</si>
  <si>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</si>
  <si>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</si>
  <si>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</si>
  <si>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</si>
  <si>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</si>
  <si>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</si>
  <si>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</si>
  <si>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</si>
  <si>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</si>
  <si>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</si>
  <si>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</si>
  <si>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</si>
  <si>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</si>
  <si>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</si>
  <si>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</si>
  <si>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</si>
  <si>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</si>
  <si>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</si>
  <si>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</si>
  <si>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</si>
  <si>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</si>
  <si>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</si>
  <si>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</si>
  <si>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</si>
  <si>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</si>
  <si>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</si>
  <si>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</si>
  <si>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</si>
  <si>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</si>
  <si>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</si>
  <si>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</si>
  <si>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</si>
  <si>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</si>
  <si>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</si>
  <si>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</si>
  <si>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</si>
  <si>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</si>
  <si>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</si>
  <si>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</si>
  <si>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</si>
  <si>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</si>
  <si>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</si>
  <si>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</si>
  <si>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</si>
  <si>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</si>
  <si>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</si>
  <si>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</si>
  <si>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</si>
  <si>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</si>
  <si>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</si>
  <si>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</si>
  <si>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</si>
  <si>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</si>
  <si>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</si>
  <si>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</si>
  <si>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</si>
  <si>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</si>
  <si>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</si>
  <si>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</si>
  <si>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</si>
  <si>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</si>
  <si>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</si>
  <si>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</si>
  <si>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</si>
  <si>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</si>
  <si>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</si>
  <si>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</si>
  <si>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</si>
  <si>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</si>
  <si>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</si>
  <si>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</si>
  <si>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</si>
  <si>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</si>
  <si>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</si>
  <si>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</si>
  <si>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</si>
  <si>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</si>
  <si>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</si>
  <si>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</si>
  <si>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</si>
  <si>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</si>
  <si>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</si>
  <si>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</si>
  <si>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</si>
  <si>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</si>
  <si>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</si>
  <si>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</si>
  <si>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</si>
  <si>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</si>
  <si>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</si>
  <si>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</si>
  <si>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</si>
  <si>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</si>
  <si>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</si>
  <si>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</si>
  <si>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</si>
  <si>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</si>
  <si>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</si>
  <si>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</si>
  <si>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</si>
  <si>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</si>
  <si>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</si>
  <si>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</si>
  <si>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</si>
  <si>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</si>
  <si>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</si>
  <si>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</si>
  <si>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</si>
  <si>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</si>
  <si>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</si>
  <si>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</si>
  <si>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</si>
  <si>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</si>
  <si>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</si>
  <si>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</si>
  <si>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</si>
  <si>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</si>
  <si>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</si>
  <si>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</si>
  <si>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</si>
  <si>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</si>
  <si>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</si>
  <si>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</si>
  <si>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</si>
  <si>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</si>
  <si>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</si>
  <si>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</si>
  <si>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</si>
  <si>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</si>
  <si>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</si>
  <si>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</si>
  <si>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</si>
  <si>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</si>
  <si>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</si>
  <si>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</si>
  <si>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</si>
  <si>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</si>
  <si>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</si>
  <si>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</si>
  <si>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</si>
  <si>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</si>
  <si>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</si>
  <si>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</si>
  <si>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</si>
  <si>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</si>
  <si>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</si>
  <si>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</si>
  <si>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</si>
  <si>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</si>
  <si>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</si>
  <si>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</si>
  <si>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</si>
  <si>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</si>
  <si>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</si>
  <si>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</si>
  <si>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</si>
  <si>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</si>
  <si>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</si>
  <si>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</si>
  <si>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</si>
  <si>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</si>
  <si>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</si>
  <si>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</si>
  <si>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</si>
  <si>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</si>
  <si>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2110507</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</si>
  <si>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</si>
  <si>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</si>
  <si>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</si>
  <si>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</si>
  <si>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</si>
  <si>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</si>
  <si>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</si>
  <si>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</si>
  <si>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</si>
  <si>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</si>
  <si>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</si>
  <si>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</si>
  <si>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</si>
  <si>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</si>
  <si>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</si>
  <si>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</si>
  <si>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</si>
  <si>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能源节能利用(项)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</si>
  <si>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</si>
  <si>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</si>
  <si>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</si>
  <si>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</si>
  <si>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</si>
  <si>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</si>
  <si>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</si>
  <si>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</si>
  <si>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</si>
  <si>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</si>
  <si>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</si>
  <si>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</si>
  <si>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</si>
  <si>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</si>
  <si>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</si>
  <si>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</si>
  <si>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</si>
  <si>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</si>
  <si>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</si>
  <si>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</si>
  <si>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</si>
  <si>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</si>
  <si>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</si>
  <si>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</si>
  <si>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</si>
  <si>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</si>
  <si>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</si>
  <si>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</si>
  <si>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</si>
  <si>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</si>
  <si>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</si>
  <si>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</si>
  <si>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</si>
  <si>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</si>
  <si>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</si>
  <si>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</si>
  <si>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</si>
  <si>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</si>
  <si>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</si>
  <si>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</si>
  <si>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</si>
  <si>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</si>
  <si>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</si>
  <si>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</si>
  <si>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</si>
  <si>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</si>
  <si>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</si>
  <si>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</si>
  <si>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</si>
  <si>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</si>
  <si>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</si>
  <si>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</si>
  <si>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</si>
  <si>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</si>
  <si>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</si>
  <si>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</si>
  <si>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</si>
  <si>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</si>
  <si>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</si>
  <si>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</si>
  <si>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</si>
  <si>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</si>
  <si>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</si>
  <si>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</si>
  <si>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</si>
  <si>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</si>
  <si>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</si>
  <si>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</si>
  <si>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</si>
  <si>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</si>
  <si>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</si>
  <si>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</si>
  <si>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</si>
  <si>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</si>
  <si>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</si>
  <si>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</si>
  <si>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</si>
  <si>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</si>
  <si>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</si>
  <si>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</si>
  <si>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</si>
  <si>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</si>
  <si>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</si>
  <si>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</si>
  <si>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</si>
  <si>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</si>
  <si>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</si>
  <si>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</si>
  <si>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</si>
  <si>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</si>
  <si>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</si>
  <si>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</si>
  <si>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</si>
  <si>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</si>
  <si>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</si>
  <si>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</si>
  <si>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</si>
  <si>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</si>
  <si>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</si>
  <si>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</si>
  <si>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</si>
  <si>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</si>
  <si>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</si>
  <si>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</si>
  <si>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</si>
  <si>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</si>
  <si>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</si>
  <si>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</si>
  <si>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</si>
  <si>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</si>
  <si>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</si>
  <si>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</si>
  <si>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</si>
  <si>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</si>
  <si>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</si>
  <si>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</si>
  <si>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</si>
  <si>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</si>
  <si>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</si>
  <si>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</si>
  <si>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</si>
  <si>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</si>
  <si>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</si>
  <si>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</si>
  <si>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</si>
  <si>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</si>
  <si>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</si>
  <si>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</si>
  <si>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</si>
  <si>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</si>
  <si>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</si>
  <si>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</si>
  <si>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</si>
  <si>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</si>
  <si>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</si>
  <si>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</si>
  <si>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</si>
  <si>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</si>
  <si>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</si>
  <si>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</si>
  <si>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</si>
  <si>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</si>
  <si>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</si>
  <si>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</si>
  <si>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</si>
  <si>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</si>
  <si>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</si>
  <si>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</si>
  <si>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</si>
  <si>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</si>
  <si>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</si>
  <si>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</si>
  <si>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其他农林水事务支出(款)</t>
  </si>
  <si>
    <t xml:space="preserve">      化解其他公益性乡村债务支出</t>
  </si>
  <si>
    <t xml:space="preserve">      其他农林水事务支出(项)</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</si>
  <si>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</si>
  <si>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</si>
  <si>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</si>
  <si>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</si>
  <si>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</si>
  <si>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</si>
  <si>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</si>
  <si>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</si>
  <si>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</si>
  <si>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</si>
  <si>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</si>
  <si>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</si>
  <si>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</si>
  <si>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</si>
  <si>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</si>
  <si>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</si>
  <si>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</si>
  <si>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</si>
  <si>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</si>
  <si>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</si>
  <si>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</si>
  <si>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</si>
  <si>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</si>
  <si>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</si>
  <si>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</si>
  <si>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</si>
  <si>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</si>
  <si>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</si>
  <si>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</si>
  <si>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</si>
  <si>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</si>
  <si>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</si>
  <si>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</si>
  <si>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</si>
  <si>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</si>
  <si>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</si>
  <si>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</si>
  <si>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</si>
  <si>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</si>
  <si>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</si>
  <si>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</si>
  <si>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</si>
  <si>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</si>
  <si>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</si>
  <si>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</si>
  <si>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</si>
  <si>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</si>
  <si>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</si>
  <si>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</si>
  <si>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</si>
  <si>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</si>
  <si>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</si>
  <si>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</si>
  <si>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</si>
  <si>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</si>
  <si>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</si>
  <si>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</si>
  <si>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</si>
  <si>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</si>
  <si>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</si>
  <si>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</si>
  <si>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</si>
  <si>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</si>
  <si>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</si>
  <si>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</si>
  <si>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</si>
  <si>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</si>
  <si>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</si>
  <si>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</si>
  <si>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</si>
  <si>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</si>
  <si>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</si>
  <si>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</si>
  <si>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</si>
  <si>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</si>
  <si>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</si>
  <si>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</si>
  <si>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</si>
  <si>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</si>
  <si>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</si>
  <si>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</si>
  <si>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</si>
  <si>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</si>
  <si>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</si>
  <si>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</si>
  <si>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</si>
  <si>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</si>
  <si>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</si>
  <si>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</si>
  <si>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</si>
  <si>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</si>
  <si>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</si>
  <si>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</si>
  <si>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</si>
  <si>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</si>
  <si>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</si>
  <si>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</si>
  <si>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</si>
  <si>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</si>
  <si>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</si>
  <si>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</si>
  <si>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</si>
  <si>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</si>
  <si>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</si>
  <si>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</si>
  <si>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</si>
  <si>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</si>
  <si>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</si>
  <si>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</si>
  <si>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</si>
  <si>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</si>
  <si>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</si>
  <si>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</si>
  <si>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</si>
  <si>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</si>
  <si>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</si>
  <si>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</si>
  <si>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</si>
  <si>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</si>
  <si>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</si>
  <si>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</si>
  <si>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</si>
  <si>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</si>
  <si>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</si>
  <si>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</si>
  <si>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</si>
  <si>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</si>
  <si>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</si>
  <si>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</si>
  <si>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</si>
  <si>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</si>
  <si>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</si>
  <si>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</si>
  <si>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</si>
  <si>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</si>
  <si>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</si>
  <si>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</si>
  <si>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</si>
  <si>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</si>
  <si>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</si>
  <si>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</si>
  <si>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</si>
  <si>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</si>
  <si>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</si>
  <si>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</si>
  <si>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</si>
  <si>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</si>
  <si>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援助其他地区支出</t>
  </si>
  <si>
    <t xml:space="preserve">    住房保障</t>
  </si>
  <si>
    <t xml:space="preserve">    其他支出</t>
  </si>
  <si>
    <t xml:space="preserve">  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</si>
  <si>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</si>
  <si>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</si>
  <si>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</si>
  <si>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</si>
  <si>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</si>
  <si>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</si>
  <si>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</si>
  <si>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</si>
  <si>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</si>
  <si>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</si>
  <si>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</si>
  <si>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</si>
  <si>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</si>
  <si>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</si>
  <si>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</si>
  <si>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</si>
  <si>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</si>
  <si>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</si>
  <si>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</si>
  <si>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</si>
  <si>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</si>
  <si>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</si>
  <si>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</si>
  <si>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</si>
  <si>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</si>
  <si>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</si>
  <si>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</si>
  <si>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</si>
  <si>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</si>
  <si>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</si>
  <si>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</si>
  <si>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</si>
  <si>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</si>
  <si>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</si>
  <si>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</si>
  <si>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</si>
  <si>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</si>
  <si>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</si>
  <si>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</si>
  <si>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</si>
  <si>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</si>
  <si>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</si>
  <si>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</si>
  <si>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</si>
  <si>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</si>
  <si>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</si>
  <si>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</si>
  <si>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</si>
  <si>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</si>
  <si>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</si>
  <si>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</si>
  <si>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</si>
  <si>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</si>
  <si>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</si>
  <si>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</si>
  <si>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</si>
  <si>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</si>
  <si>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</si>
  <si>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</si>
  <si>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 xml:space="preserve">      其他国土海洋气象等支出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</si>
  <si>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</si>
  <si>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</si>
  <si>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</si>
  <si>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</si>
  <si>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</si>
  <si>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</si>
  <si>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</si>
  <si>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</si>
  <si>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</si>
  <si>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</si>
  <si>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</si>
  <si>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</si>
  <si>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</si>
  <si>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</si>
  <si>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</si>
  <si>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</si>
  <si>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</si>
  <si>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</si>
  <si>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</si>
  <si>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</si>
  <si>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</si>
  <si>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</si>
  <si>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</si>
  <si>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</si>
  <si>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</si>
  <si>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</si>
  <si>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</si>
  <si>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</si>
  <si>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</si>
  <si>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</si>
  <si>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</si>
  <si>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</si>
  <si>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</si>
  <si>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</si>
  <si>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</si>
  <si>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</si>
  <si>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</si>
  <si>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</si>
  <si>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</si>
  <si>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</si>
  <si>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</si>
  <si>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</si>
  <si>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</si>
  <si>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</si>
  <si>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</si>
  <si>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</si>
  <si>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</si>
  <si>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</si>
  <si>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</si>
  <si>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</si>
  <si>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</si>
  <si>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</si>
  <si>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</si>
  <si>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</si>
  <si>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</si>
  <si>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</si>
  <si>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</si>
  <si>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</si>
  <si>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</si>
  <si>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</si>
  <si>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</si>
  <si>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</si>
  <si>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</si>
  <si>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预备费</t>
  </si>
  <si>
    <t xml:space="preserve">  其他支出(类)</t>
  </si>
  <si>
    <t>229002</t>
  </si>
  <si>
    <t xml:space="preserve">    年初预留</t>
  </si>
  <si>
    <t xml:space="preserve">    其他支出(款)</t>
  </si>
  <si>
    <t xml:space="preserve">      其他支出(项)</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</si>
  <si>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</si>
  <si>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</si>
  <si>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</si>
  <si>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</si>
  <si>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</si>
  <si>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</si>
  <si>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</si>
  <si>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</si>
  <si>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</si>
  <si>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</si>
  <si>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</si>
  <si>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</si>
  <si>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2018年上半年一般公共预算本级基本支出表</t>
  </si>
  <si>
    <t>附件：1—5</t>
  </si>
  <si>
    <t>类级科目</t>
  </si>
  <si>
    <t>款级科目</t>
  </si>
  <si>
    <t>预算数</t>
  </si>
  <si>
    <t>上半年完成数</t>
  </si>
  <si>
    <t>工资福利支出</t>
  </si>
  <si>
    <t>基本工资</t>
  </si>
  <si>
    <t>津贴补贴</t>
  </si>
  <si>
    <t>奖金</t>
  </si>
  <si>
    <t>伙食补助</t>
  </si>
  <si>
    <t>机关事业单位基本养老保险缴费</t>
  </si>
  <si>
    <t>职业年金缴费</t>
  </si>
  <si>
    <t>城镇职工基本医疗保险</t>
  </si>
  <si>
    <t>公务员医疗补助缴费</t>
  </si>
  <si>
    <t>社会保障缴费</t>
  </si>
  <si>
    <t>住房公积金</t>
  </si>
  <si>
    <t>医疗费</t>
  </si>
  <si>
    <t>其他工资福利支出</t>
  </si>
  <si>
    <t>商品和服务支出</t>
  </si>
  <si>
    <t>办公费</t>
  </si>
  <si>
    <t>印刷费</t>
  </si>
  <si>
    <t>咨询费</t>
  </si>
  <si>
    <t>手续费</t>
  </si>
  <si>
    <t>水费</t>
  </si>
  <si>
    <t>电费</t>
  </si>
  <si>
    <t>邮电费</t>
  </si>
  <si>
    <t>取暖费</t>
  </si>
  <si>
    <t>物业管理费</t>
  </si>
  <si>
    <t>差旅费</t>
  </si>
  <si>
    <t>因公出国（境）费用</t>
  </si>
  <si>
    <t>维修费</t>
  </si>
  <si>
    <t>租赁费</t>
  </si>
  <si>
    <t>会议费</t>
  </si>
  <si>
    <t>职工教育费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</si>
  <si>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</si>
  <si>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</si>
  <si>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</si>
  <si>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</si>
  <si>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</si>
  <si>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</si>
  <si>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</si>
  <si>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</si>
  <si>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</si>
  <si>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</si>
  <si>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</si>
  <si>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</si>
  <si>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对个人和家庭的补助支出</t>
  </si>
  <si>
    <t>离休费</t>
  </si>
  <si>
    <t>退休费</t>
  </si>
  <si>
    <t>退职（役）费</t>
  </si>
  <si>
    <t>抚恤金</t>
  </si>
  <si>
    <t>生活补助</t>
  </si>
  <si>
    <t>救济费</t>
  </si>
  <si>
    <t>医疗费补助</t>
  </si>
  <si>
    <t>助学金</t>
  </si>
  <si>
    <t>奖励金</t>
  </si>
  <si>
    <t>生产补贴</t>
  </si>
  <si>
    <t>采暖补贴</t>
  </si>
  <si>
    <t>其他对个人和家庭补助</t>
  </si>
  <si>
    <t>基本支出</t>
  </si>
  <si>
    <t>总计</t>
  </si>
  <si>
    <t>2018年上半年一般公共预算支出情况表（政府经济科目）</t>
  </si>
  <si>
    <t>附件：1—6</t>
  </si>
  <si>
    <t>合  计</t>
  </si>
  <si>
    <t>机关工资福利支出</t>
  </si>
  <si>
    <t>工资奖金津补贴</t>
  </si>
  <si>
    <t>机关商品和服务支出</t>
  </si>
  <si>
    <t>办公经费</t>
  </si>
  <si>
    <t>培训费</t>
  </si>
  <si>
    <t>专用材料购置费</t>
  </si>
  <si>
    <t>维修（护）费</t>
  </si>
  <si>
    <t>机关资本性支出（一）</t>
  </si>
  <si>
    <t>房屋建筑物构建</t>
  </si>
  <si>
    <t>基础设置建设</t>
  </si>
  <si>
    <t>公务用车购置</t>
  </si>
  <si>
    <t>土地征迁补偿和安置支出</t>
  </si>
  <si>
    <t>设备购置</t>
  </si>
  <si>
    <t>大型修缮</t>
  </si>
  <si>
    <t>其他资本性支出</t>
  </si>
  <si>
    <t>机关资本性支出（二）</t>
  </si>
  <si>
    <t>对事业单位经常性补助</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</si>
  <si>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</si>
  <si>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</si>
  <si>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</si>
  <si>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</si>
  <si>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</si>
  <si>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</si>
  <si>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</si>
  <si>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</si>
  <si>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</si>
  <si>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</si>
  <si>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</si>
  <si>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</si>
  <si>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</si>
  <si>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离退休费</t>
  </si>
  <si>
    <t>其他对个人和家庭的补助</t>
  </si>
  <si>
    <t>对社会保障基金补助</t>
  </si>
  <si>
    <t>对社会保险基金补助</t>
  </si>
  <si>
    <t>补充全国社会保障基金</t>
  </si>
  <si>
    <t>债务利息及费用支出</t>
  </si>
  <si>
    <t>国内债务付息</t>
  </si>
  <si>
    <t>国外债务付息</t>
  </si>
  <si>
    <t>国内债务发行费用</t>
  </si>
  <si>
    <t>国外债务发行费用</t>
  </si>
  <si>
    <t>债务还本支出</t>
  </si>
  <si>
    <t>国内债务还本</t>
  </si>
  <si>
    <t>国外债务还本</t>
  </si>
  <si>
    <t>转移性支出</t>
  </si>
  <si>
    <t>上下级政府间转移性支出</t>
  </si>
  <si>
    <t>援助其他地区支出</t>
  </si>
  <si>
    <t>债务转贷</t>
  </si>
  <si>
    <t>调出资金</t>
  </si>
  <si>
    <t>预备费及预留</t>
  </si>
  <si>
    <t>预备费</t>
  </si>
  <si>
    <t>预留</t>
  </si>
  <si>
    <t>其他支出</t>
  </si>
  <si>
    <t>赠与</t>
  </si>
  <si>
    <t>国家赔偿费用支出</t>
  </si>
  <si>
    <t>对民间非盈利组织和群众性自治组织补贴</t>
  </si>
  <si>
    <t>2018年上半年一般公共预算税收返还和转移支付表</t>
  </si>
  <si>
    <t>附件：1—7</t>
  </si>
  <si>
    <t>收入</t>
  </si>
  <si>
    <t>支出</t>
  </si>
  <si>
    <r>
      <rPr>
        <b/>
        <sz val="12"/>
        <rFont val="宋体"/>
        <charset val="134"/>
      </rPr>
      <t>项</t>
    </r>
    <r>
      <rPr>
        <b/>
        <sz val="12"/>
        <rFont val="宋体"/>
        <charset val="134"/>
      </rPr>
      <t>目</t>
    </r>
  </si>
  <si>
    <t>调整数</t>
  </si>
  <si>
    <t>本级收入合计</t>
  </si>
  <si>
    <t>本级支出合计</t>
  </si>
  <si>
    <t>转移性收入</t>
  </si>
  <si>
    <t xml:space="preserve">  上级补助收入</t>
  </si>
  <si>
    <t xml:space="preserve">  上解上级支出</t>
  </si>
  <si>
    <t xml:space="preserve">    返还性收入</t>
  </si>
  <si>
    <t xml:space="preserve">    体制上解支出</t>
  </si>
  <si>
    <t xml:space="preserve">      增值税和消费税税收返还收入 </t>
  </si>
  <si>
    <t xml:space="preserve">    出口退税专项上解支出</t>
  </si>
  <si>
    <t xml:space="preserve">      所得税基数返还收入</t>
  </si>
  <si>
    <t xml:space="preserve">    成品油价格和税费改革专项上解支出</t>
  </si>
  <si>
    <t xml:space="preserve">      成品油价格和税费改革税收返还收入</t>
  </si>
  <si>
    <t xml:space="preserve">    专项上解支出</t>
  </si>
  <si>
    <t xml:space="preserve">      其他税收返还收入</t>
  </si>
  <si>
    <t xml:space="preserve">    一般性转移支付收入</t>
  </si>
  <si>
    <t xml:space="preserve">  补助下级支出</t>
  </si>
  <si>
    <t xml:space="preserve">      体制补助收入</t>
  </si>
  <si>
    <t xml:space="preserve">    返还性支出</t>
  </si>
  <si>
    <t xml:space="preserve">      均衡性转移支付收入</t>
  </si>
  <si>
    <t xml:space="preserve">      增值税和消费税税收返还支出 </t>
  </si>
  <si>
    <t xml:space="preserve">      老少边穷转移支付收入</t>
  </si>
  <si>
    <t xml:space="preserve">      所得税基数返还支出</t>
  </si>
  <si>
    <t xml:space="preserve">      县级基本财力保障机制奖补资金收入</t>
  </si>
  <si>
    <t xml:space="preserve">      成品油价格和税费改革税收返还支出</t>
  </si>
  <si>
    <t xml:space="preserve">      结算补助收入</t>
  </si>
  <si>
    <t xml:space="preserve">      其他税收返还支出</t>
  </si>
  <si>
    <t xml:space="preserve">      化解债务补助收入</t>
  </si>
  <si>
    <t xml:space="preserve">    一般性转移支付</t>
  </si>
  <si>
    <t xml:space="preserve">      资源枯竭型城市转移支付补助收入</t>
  </si>
  <si>
    <t xml:space="preserve">      体制补助支出</t>
  </si>
  <si>
    <t xml:space="preserve">      企业事业单位划转补助收入</t>
  </si>
  <si>
    <t xml:space="preserve">      均衡性转移支付支出</t>
  </si>
  <si>
    <t xml:space="preserve">      成品油价格和税费改革转移支付补助收入</t>
  </si>
  <si>
    <t xml:space="preserve">      老少边穷转移支付支出</t>
  </si>
  <si>
    <t xml:space="preserve">      基层公检法司转移支付收入</t>
  </si>
  <si>
    <t xml:space="preserve">      县级基本财力保障机制奖补资金支出</t>
  </si>
  <si>
    <t xml:space="preserve">      义务教育等转移支付收入</t>
  </si>
  <si>
    <t xml:space="preserve">      结算补助支出</t>
  </si>
  <si>
    <t xml:space="preserve">      基本养老保险和低保等转移支付收入</t>
  </si>
  <si>
    <t xml:space="preserve">      化解债务补助支出</t>
  </si>
  <si>
    <t xml:space="preserve">      新型农村合作医疗等转移支付收入</t>
  </si>
  <si>
    <t xml:space="preserve">      资源枯竭型城市转移支付补助支出</t>
  </si>
  <si>
    <t xml:space="preserve">      农村综合改革转移支付收入</t>
  </si>
  <si>
    <t xml:space="preserve">      企业事业单位划转补助支出</t>
  </si>
  <si>
    <t xml:space="preserve">      产粮（油）大县奖励资金收入</t>
  </si>
  <si>
    <t xml:space="preserve">      成品油价格和税费改革转移支付补助支出</t>
  </si>
  <si>
    <t xml:space="preserve">      重点生态功能区转移支付收入</t>
  </si>
  <si>
    <t xml:space="preserve">      基层公检法司转移支付支出</t>
  </si>
  <si>
    <t xml:space="preserve">      固定数额补助收入</t>
  </si>
  <si>
    <t xml:space="preserve">      义务教育等转移支付支出</t>
  </si>
  <si>
    <t xml:space="preserve">      其他一般性转移支付收入</t>
  </si>
  <si>
    <t xml:space="preserve">      基本养老保险和低保等转移支付支出</t>
  </si>
  <si>
    <t xml:space="preserve">    专项转移支付收入</t>
  </si>
  <si>
    <t xml:space="preserve">      新型农村合作医疗等转移支付支出</t>
  </si>
  <si>
    <t xml:space="preserve">      一般公共服务</t>
  </si>
  <si>
    <t xml:space="preserve">      农村综合改革转移支付支出</t>
  </si>
  <si>
    <t xml:space="preserve">      外交</t>
  </si>
  <si>
    <t xml:space="preserve">      产粮（油）大县奖励资金支出</t>
  </si>
  <si>
    <t xml:space="preserve">      国防</t>
  </si>
  <si>
    <t xml:space="preserve">      重点生态功能区转移支付支出</t>
  </si>
  <si>
    <t xml:space="preserve">      公共安全</t>
  </si>
  <si>
    <t xml:space="preserve">      固定数额补助支出</t>
  </si>
  <si>
    <t xml:space="preserve">      教育</t>
  </si>
  <si>
    <t xml:space="preserve">      其他一般性转移支付支出</t>
  </si>
  <si>
    <t xml:space="preserve">      科学技术</t>
  </si>
  <si>
    <t xml:space="preserve">    专项转移支付支出</t>
  </si>
  <si>
    <t xml:space="preserve">      文化体育与传媒</t>
  </si>
  <si>
    <t xml:space="preserve">      社会保障和就业</t>
  </si>
  <si>
    <t xml:space="preserve">      医疗卫生</t>
  </si>
  <si>
    <t xml:space="preserve">      节能环保</t>
  </si>
  <si>
    <t xml:space="preserve">      城乡社区</t>
  </si>
  <si>
    <t xml:space="preserve">      农林水</t>
  </si>
  <si>
    <t xml:space="preserve">      交通运输</t>
  </si>
  <si>
    <t xml:space="preserve">      资源勘探电力信息等</t>
  </si>
  <si>
    <t xml:space="preserve">      商业服务业等</t>
  </si>
  <si>
    <t xml:space="preserve">      金融</t>
  </si>
  <si>
    <t xml:space="preserve">      国土海洋气象等</t>
  </si>
  <si>
    <t xml:space="preserve">      住房保障</t>
  </si>
  <si>
    <t xml:space="preserve">      粮油物资储备</t>
  </si>
  <si>
    <t xml:space="preserve">  下级上解收入</t>
  </si>
  <si>
    <t xml:space="preserve">    体制上解收入</t>
  </si>
  <si>
    <t xml:space="preserve">    出口退税专项上解收入</t>
  </si>
  <si>
    <t xml:space="preserve">    成品油价格和税费改革专项上解收入</t>
  </si>
  <si>
    <t xml:space="preserve">    专项上解收入</t>
  </si>
  <si>
    <t xml:space="preserve">  上年结余收入</t>
  </si>
  <si>
    <t xml:space="preserve">  调出资金</t>
  </si>
  <si>
    <t xml:space="preserve">  调入资金</t>
  </si>
  <si>
    <t xml:space="preserve">  年终结余</t>
  </si>
  <si>
    <t xml:space="preserve">  调入预算稳定调节基金</t>
  </si>
  <si>
    <t xml:space="preserve">  建立预算稳定调节基金</t>
  </si>
  <si>
    <t xml:space="preserve">  待偿债置换一般债券结余</t>
  </si>
  <si>
    <t xml:space="preserve">  地方政府一般债券还本支出</t>
  </si>
  <si>
    <t xml:space="preserve">  地方政府一般债券转贷收入</t>
  </si>
  <si>
    <t xml:space="preserve">  地方政府一般债券转贷支出</t>
  </si>
  <si>
    <t xml:space="preserve">  接受其他地区援助收入</t>
  </si>
  <si>
    <t>收入总计</t>
  </si>
  <si>
    <t>2017年上半年政府一般债务限额和余额情况表</t>
  </si>
  <si>
    <t>附件：1—8</t>
  </si>
  <si>
    <t xml:space="preserve">           单位：万元</t>
  </si>
  <si>
    <t>金额</t>
  </si>
  <si>
    <t>备注</t>
  </si>
  <si>
    <t>2017年政府一般债务限额</t>
  </si>
  <si>
    <t>2018年上半年政府一般债务转贷收入</t>
  </si>
  <si>
    <t>2017年上半年政府一般债务还本支出</t>
  </si>
  <si>
    <t>2017年上半年政府化解本金</t>
  </si>
  <si>
    <t>2017年上半年政府一般债务余额</t>
  </si>
  <si>
    <t>2018年上半年政府性基金收入表</t>
  </si>
  <si>
    <t>附件：1—9</t>
  </si>
  <si>
    <t>完成年初预算%</t>
  </si>
  <si>
    <t>2018年上半年政府性基金支出表</t>
  </si>
  <si>
    <t>附件：1—10</t>
  </si>
  <si>
    <t>支                                      出</t>
  </si>
  <si>
    <t>一、文化体育与传媒支出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</si>
  <si>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</si>
  <si>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</si>
  <si>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</si>
  <si>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</si>
  <si>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</si>
  <si>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</si>
  <si>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</si>
  <si>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</si>
  <si>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</si>
  <si>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</si>
  <si>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</si>
  <si>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</si>
  <si>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三、节能环保支出</t>
  </si>
  <si>
    <t xml:space="preserve">    可再生能源电价附加收入安排的支出</t>
  </si>
  <si>
    <t xml:space="preserve">    废弃电器电子产品处理基金支出</t>
  </si>
  <si>
    <r>
      <rPr>
        <sz val="11"/>
        <rFont val="宋体"/>
        <charset val="134"/>
      </rPr>
      <t xml:space="preserve">   </t>
    </r>
    <r>
      <rPr>
        <sz val="11"/>
        <rFont val="宋体"/>
        <charset val="134"/>
      </rPr>
      <t xml:space="preserve">  </t>
    </r>
    <r>
      <rPr>
        <sz val="11"/>
        <rFont val="宋体"/>
        <charset val="134"/>
      </rPr>
      <t xml:space="preserve"> 回收处理费用补贴</t>
    </r>
  </si>
  <si>
    <r>
      <rPr>
        <sz val="11"/>
        <rFont val="宋体"/>
        <charset val="134"/>
      </rPr>
      <t xml:space="preserve"> </t>
    </r>
    <r>
      <rPr>
        <sz val="11"/>
        <rFont val="宋体"/>
        <charset val="134"/>
      </rPr>
      <t xml:space="preserve"> </t>
    </r>
    <r>
      <rPr>
        <sz val="11"/>
        <rFont val="宋体"/>
        <charset val="134"/>
      </rPr>
      <t xml:space="preserve">    信息系统建设</t>
    </r>
  </si>
  <si>
    <r>
      <rPr>
        <sz val="11"/>
        <rFont val="宋体"/>
        <charset val="134"/>
      </rPr>
      <t xml:space="preserve">    </t>
    </r>
    <r>
      <rPr>
        <sz val="11"/>
        <rFont val="宋体"/>
        <charset val="134"/>
      </rPr>
      <t xml:space="preserve">  </t>
    </r>
    <r>
      <rPr>
        <sz val="11"/>
        <rFont val="宋体"/>
        <charset val="134"/>
      </rPr>
      <t>基金征管经费</t>
    </r>
  </si>
  <si>
    <r>
      <rPr>
        <sz val="11"/>
        <rFont val="宋体"/>
        <charset val="134"/>
      </rPr>
      <t xml:space="preserve">    </t>
    </r>
    <r>
      <rPr>
        <sz val="11"/>
        <rFont val="宋体"/>
        <charset val="134"/>
      </rPr>
      <t xml:space="preserve">  </t>
    </r>
    <r>
      <rPr>
        <sz val="11"/>
        <rFont val="宋体"/>
        <charset val="134"/>
      </rPr>
      <t>其他废弃电器电子产品处理基金支出</t>
    </r>
  </si>
  <si>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</si>
  <si>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</si>
  <si>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</si>
  <si>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</si>
  <si>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</si>
  <si>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</si>
  <si>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</si>
  <si>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</si>
  <si>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</si>
  <si>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</si>
  <si>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</si>
  <si>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rPr>
        <sz val="11"/>
        <color indexed="8"/>
        <rFont val="宋体"/>
        <charset val="134"/>
      </rPr>
      <t xml:space="preserve">    </t>
    </r>
    <r>
      <rPr>
        <sz val="11"/>
        <color indexed="8"/>
        <rFont val="宋体"/>
        <charset val="134"/>
      </rPr>
      <t xml:space="preserve">  </t>
    </r>
    <r>
      <rPr>
        <sz val="11"/>
        <color indexed="8"/>
        <rFont val="宋体"/>
        <charset val="134"/>
      </rPr>
      <t>公共租赁住房支出</t>
    </r>
  </si>
  <si>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</si>
  <si>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</si>
  <si>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</si>
  <si>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</si>
  <si>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</si>
  <si>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</si>
  <si>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</si>
  <si>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</si>
  <si>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</si>
  <si>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</si>
  <si>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</si>
  <si>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</si>
  <si>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</si>
  <si>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</si>
  <si>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</si>
  <si>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其他新增建设用地有偿使用费安排的支出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</si>
  <si>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</si>
  <si>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</si>
  <si>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</si>
  <si>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</si>
  <si>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</si>
  <si>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</si>
  <si>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</si>
  <si>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</si>
  <si>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</si>
  <si>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</si>
  <si>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</si>
  <si>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</si>
  <si>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</si>
  <si>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</si>
  <si>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</si>
  <si>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</si>
  <si>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</si>
  <si>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</si>
  <si>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</si>
  <si>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</si>
  <si>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</si>
  <si>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</si>
  <si>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</si>
  <si>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六、交通运输支出</t>
  </si>
  <si>
    <r>
      <rPr>
        <sz val="11"/>
        <rFont val="宋体"/>
        <charset val="134"/>
      </rPr>
      <t xml:space="preserve">    </t>
    </r>
    <r>
      <rPr>
        <sz val="11"/>
        <rFont val="宋体"/>
        <charset val="134"/>
      </rPr>
      <t xml:space="preserve">  </t>
    </r>
    <r>
      <rPr>
        <sz val="11"/>
        <rFont val="宋体"/>
        <charset val="134"/>
      </rPr>
      <t>铁路资产变现收入安排的支出</t>
    </r>
  </si>
  <si>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</si>
  <si>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</si>
  <si>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</si>
  <si>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</si>
  <si>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</si>
  <si>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</si>
  <si>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</si>
  <si>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</si>
  <si>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</si>
  <si>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</si>
  <si>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</si>
  <si>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</si>
  <si>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</si>
  <si>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</si>
  <si>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</si>
  <si>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</si>
  <si>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</si>
  <si>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</si>
  <si>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</si>
  <si>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</si>
  <si>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</si>
  <si>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</si>
  <si>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</si>
  <si>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</si>
  <si>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</si>
  <si>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</si>
  <si>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</si>
  <si>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</si>
  <si>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</si>
  <si>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</si>
  <si>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</si>
  <si>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</si>
  <si>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</si>
  <si>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</si>
  <si>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</si>
  <si>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七、资源勘探信息等支出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</si>
  <si>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</si>
  <si>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</si>
  <si>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</si>
  <si>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</si>
  <si>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</si>
  <si>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</si>
  <si>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</si>
  <si>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</si>
  <si>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</si>
  <si>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</si>
  <si>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</si>
  <si>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</si>
  <si>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</si>
  <si>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</si>
  <si>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</si>
  <si>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</si>
  <si>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八、商业服务业等支出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</si>
  <si>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</si>
  <si>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</si>
  <si>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</si>
  <si>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</si>
  <si>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</si>
  <si>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</si>
  <si>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九、其他支出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</si>
  <si>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</si>
  <si>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</si>
  <si>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</si>
  <si>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</si>
  <si>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</si>
  <si>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</si>
  <si>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</si>
  <si>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</si>
  <si>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</si>
  <si>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</si>
  <si>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</si>
  <si>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</si>
  <si>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</si>
  <si>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</si>
  <si>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</si>
  <si>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</si>
  <si>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</si>
  <si>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</si>
  <si>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</si>
  <si>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用于城乡医疗求助的彩票公益金支出</t>
  </si>
  <si>
    <t xml:space="preserve">      用于其他社会公益事业的彩票公益金支出</t>
  </si>
  <si>
    <t>十、债务付息支出</t>
  </si>
  <si>
    <t>十一、债务发行费用支出</t>
  </si>
  <si>
    <t>支出合计</t>
  </si>
  <si>
    <t>2018年上半年政府性基金转移支付表</t>
  </si>
  <si>
    <t>附件：1—11</t>
  </si>
  <si>
    <t>本年收入</t>
  </si>
  <si>
    <t>本年支出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</si>
  <si>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</si>
  <si>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</si>
  <si>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</si>
  <si>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</si>
  <si>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</si>
  <si>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</si>
  <si>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</si>
  <si>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</si>
  <si>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</si>
  <si>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地方政府专项债务还本支出</t>
  </si>
  <si>
    <t xml:space="preserve">  地方政府专项债务收入</t>
  </si>
  <si>
    <t xml:space="preserve">  待偿债置换专项债券结余</t>
  </si>
  <si>
    <t>2017年上半年政府专项债务限额和余额情况表</t>
  </si>
  <si>
    <t>附件：1—12</t>
  </si>
  <si>
    <t>2017年政府专项债务限额</t>
  </si>
  <si>
    <t>2017年政府专项债务（转贷）收入</t>
  </si>
  <si>
    <t>2017年政府专项债务还本支出</t>
  </si>
  <si>
    <t>2017年采用其他方式化解的债务本金</t>
  </si>
  <si>
    <t>2017年政府专项债务余额</t>
  </si>
  <si>
    <t>2018年上半年社会保险基金收入表</t>
  </si>
  <si>
    <t>附件：1—13</t>
  </si>
  <si>
    <t>收          入</t>
  </si>
  <si>
    <t>上半年执行数</t>
  </si>
  <si>
    <t>企业养老保险基金收入</t>
  </si>
  <si>
    <t>职工医疗保险基金收入</t>
  </si>
  <si>
    <t>生育保险基金收入</t>
  </si>
  <si>
    <t>离休医疗保险基金收入</t>
  </si>
  <si>
    <t>大额医疗保险基金收入</t>
  </si>
  <si>
    <t>机关事业保险基金收入</t>
  </si>
  <si>
    <t>城乡居民基本医疗保险基金收入</t>
  </si>
  <si>
    <t>城乡养老保险基金收入</t>
  </si>
  <si>
    <t>失业保险基金收入</t>
  </si>
  <si>
    <t>新型农村合作医疗基金收入</t>
  </si>
  <si>
    <t>本年收入小计</t>
  </si>
  <si>
    <t xml:space="preserve">    收    入    总    计</t>
  </si>
  <si>
    <t>2018年上半年社会保险基金支出表</t>
  </si>
  <si>
    <t>附件：1—14</t>
  </si>
  <si>
    <t>支          出</t>
  </si>
  <si>
    <t>项        目</t>
  </si>
  <si>
    <t>企业养老保险基金支出</t>
  </si>
  <si>
    <t>职工医疗保险基金支出</t>
  </si>
  <si>
    <t>生育保险基金支出</t>
  </si>
  <si>
    <t>离休医疗保险基金支出</t>
  </si>
  <si>
    <t>大额医疗保险基金支出</t>
  </si>
  <si>
    <t>机关事业保险基金支出</t>
  </si>
  <si>
    <t>居民基本医疗保险基金支出</t>
  </si>
  <si>
    <t>城乡养老保险基金支出</t>
  </si>
  <si>
    <t>失业保险基金支出</t>
  </si>
  <si>
    <t>本年支出小计</t>
  </si>
  <si>
    <t xml:space="preserve">    支    出    总    计</t>
  </si>
  <si>
    <t>2018年上半年国有资本经营预算收入表</t>
  </si>
  <si>
    <t>附件：1—15</t>
  </si>
  <si>
    <t>2018年上半年国有资本经营预算支出表</t>
  </si>
  <si>
    <t>附件：1—16</t>
  </si>
  <si>
    <t>国有资本经营预算支出合计</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</si>
  <si>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</si>
  <si>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</si>
  <si>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</si>
  <si>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</si>
  <si>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</si>
  <si>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</si>
  <si>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</si>
  <si>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</si>
  <si>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</si>
  <si>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</si>
  <si>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</si>
  <si>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</si>
  <si>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</si>
  <si>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</si>
  <si>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</si>
  <si>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</si>
  <si>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</si>
  <si>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</si>
  <si>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</si>
  <si>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</si>
  <si>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</si>
  <si>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</si>
  <si>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</si>
  <si>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</si>
  <si>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</si>
  <si>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</si>
  <si>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</si>
  <si>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</si>
  <si>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</si>
  <si>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</si>
  <si>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2018年上半年“三公”经费预算执行情况表</t>
  </si>
  <si>
    <t>附件：1—17</t>
  </si>
  <si>
    <t>项   目</t>
  </si>
  <si>
    <t>备  注</t>
  </si>
  <si>
    <t>因公出国（境）经费</t>
  </si>
  <si>
    <t>公务用车购置和运行费</t>
  </si>
  <si>
    <t>其中：公务用车购置费</t>
  </si>
  <si>
    <t xml:space="preserve">      公务用车运行费</t>
  </si>
</sst>
</file>

<file path=xl/styles.xml><?xml version="1.0" encoding="utf-8"?>
<styleSheet xmlns="http://schemas.openxmlformats.org/spreadsheetml/2006/main" xmlns:xr9="http://schemas.microsoft.com/office/spreadsheetml/2016/revision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0.00_ "/>
    <numFmt numFmtId="179" formatCode="###,###,##0.00"/>
    <numFmt numFmtId="180" formatCode="0_);[Red]\(0\)"/>
    <numFmt numFmtId="181" formatCode="0.00_ "/>
    <numFmt numFmtId="182" formatCode="#,##0.00_);[Red]\(#,##0.00\)"/>
    <numFmt numFmtId="183" formatCode="0_ "/>
    <numFmt numFmtId="184" formatCode="#,##0.0"/>
    <numFmt numFmtId="185" formatCode="#,##0.0_ "/>
  </numFmts>
  <fonts count="47">
    <font>
      <sz val="11"/>
      <color theme="1"/>
      <name val="宋体"/>
      <charset val="134"/>
      <scheme val="minor"/>
    </font>
    <font>
      <sz val="12"/>
      <name val="宋体"/>
      <charset val="134"/>
    </font>
    <font>
      <sz val="9"/>
      <name val="宋体"/>
      <charset val="134"/>
    </font>
    <font>
      <b/>
      <sz val="12"/>
      <name val="黑体"/>
      <charset val="134"/>
    </font>
    <font>
      <b/>
      <sz val="22"/>
      <name val="华文中宋"/>
      <charset val="134"/>
    </font>
    <font>
      <b/>
      <sz val="18"/>
      <name val="宋体"/>
      <charset val="134"/>
    </font>
    <font>
      <b/>
      <sz val="16"/>
      <color theme="1"/>
      <name val="宋体"/>
      <charset val="134"/>
      <scheme val="minor"/>
    </font>
    <font>
      <b/>
      <sz val="10"/>
      <name val="宋体"/>
      <charset val="134"/>
    </font>
    <font>
      <sz val="10"/>
      <name val="宋体"/>
      <charset val="134"/>
    </font>
    <font>
      <b/>
      <sz val="16"/>
      <name val="宋体"/>
      <charset val="134"/>
    </font>
    <font>
      <b/>
      <sz val="14"/>
      <name val="宋体"/>
      <charset val="134"/>
    </font>
    <font>
      <b/>
      <sz val="12"/>
      <name val="宋体"/>
      <charset val="134"/>
    </font>
    <font>
      <sz val="11"/>
      <name val="宋体"/>
      <charset val="134"/>
    </font>
    <font>
      <b/>
      <sz val="11"/>
      <name val="宋体"/>
      <charset val="134"/>
    </font>
    <font>
      <b/>
      <sz val="16"/>
      <name val="黑体"/>
      <charset val="134"/>
    </font>
    <font>
      <b/>
      <sz val="11"/>
      <color theme="1"/>
      <name val="宋体"/>
      <charset val="134"/>
      <scheme val="minor"/>
    </font>
    <font>
      <sz val="11"/>
      <color indexed="8"/>
      <name val="宋体"/>
      <charset val="134"/>
    </font>
    <font>
      <sz val="12"/>
      <name val="黑体"/>
      <charset val="134"/>
    </font>
    <font>
      <sz val="16"/>
      <name val="黑体"/>
      <charset val="134"/>
    </font>
    <font>
      <b/>
      <sz val="18"/>
      <name val="华文中宋"/>
      <charset val="134"/>
    </font>
    <font>
      <sz val="14"/>
      <name val="宋体"/>
      <charset val="134"/>
    </font>
    <font>
      <sz val="20"/>
      <name val="华文中宋"/>
      <charset val="134"/>
    </font>
    <font>
      <sz val="11"/>
      <name val="黑体"/>
      <charset val="134"/>
    </font>
    <font>
      <sz val="10"/>
      <color indexed="8"/>
      <name val="宋体"/>
      <charset val="134"/>
    </font>
    <font>
      <sz val="10"/>
      <color indexed="8"/>
      <name val="Times New Roman"/>
      <charset val="0"/>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9"/>
      <name val="宋体"/>
      <charset val="134"/>
    </font>
  </fonts>
  <fills count="3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style="thin">
        <color auto="1"/>
      </left>
      <right style="thin">
        <color indexed="0"/>
      </right>
      <top style="thin">
        <color auto="1"/>
      </top>
      <bottom style="thin">
        <color auto="1"/>
      </bottom>
      <diagonal/>
    </border>
    <border>
      <left style="thin">
        <color indexed="0"/>
      </left>
      <right style="thin">
        <color indexed="0"/>
      </right>
      <top style="thin">
        <color auto="1"/>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0"/>
      </left>
      <right style="thin">
        <color indexed="0"/>
      </right>
      <top style="thin">
        <color auto="1"/>
      </top>
      <bottom style="thin">
        <color auto="1"/>
      </bottom>
      <diagonal/>
    </border>
    <border>
      <left style="thin">
        <color auto="1"/>
      </left>
      <right/>
      <top style="thin">
        <color indexed="0"/>
      </top>
      <bottom/>
      <diagonal/>
    </border>
    <border>
      <left style="thin">
        <color indexed="0"/>
      </left>
      <right style="thin">
        <color auto="1"/>
      </right>
      <top style="thin">
        <color auto="1"/>
      </top>
      <bottom style="thin">
        <color auto="1"/>
      </bottom>
      <diagonal/>
    </border>
    <border>
      <left style="thin">
        <color indexed="0"/>
      </left>
      <right/>
      <top style="thin">
        <color auto="1"/>
      </top>
      <bottom/>
      <diagonal/>
    </border>
    <border>
      <left style="thin">
        <color indexed="0"/>
      </left>
      <right/>
      <top/>
      <bottom/>
      <diagonal/>
    </border>
    <border>
      <left style="thin">
        <color indexed="0"/>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8" borderId="2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3" fillId="0" borderId="0" applyNumberFormat="0" applyFill="0" applyBorder="0" applyAlignment="0" applyProtection="0">
      <alignment vertical="center"/>
    </xf>
    <xf numFmtId="0" fontId="34" fillId="9" borderId="26" applyNumberFormat="0" applyAlignment="0" applyProtection="0">
      <alignment vertical="center"/>
    </xf>
    <xf numFmtId="0" fontId="35" fillId="10" borderId="27" applyNumberFormat="0" applyAlignment="0" applyProtection="0">
      <alignment vertical="center"/>
    </xf>
    <xf numFmtId="0" fontId="36" fillId="10" borderId="26" applyNumberFormat="0" applyAlignment="0" applyProtection="0">
      <alignment vertical="center"/>
    </xf>
    <xf numFmtId="0" fontId="37" fillId="11" borderId="28" applyNumberFormat="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3" fillId="38" borderId="0" applyNumberFormat="0" applyBorder="0" applyAlignment="0" applyProtection="0">
      <alignment vertical="center"/>
    </xf>
    <xf numFmtId="0" fontId="1" fillId="0" borderId="0"/>
    <xf numFmtId="0" fontId="45" fillId="0" borderId="0"/>
    <xf numFmtId="0" fontId="2" fillId="0" borderId="0"/>
    <xf numFmtId="0" fontId="1" fillId="0" borderId="0"/>
    <xf numFmtId="0" fontId="12" fillId="0" borderId="0"/>
  </cellStyleXfs>
  <cellXfs count="251">
    <xf numFmtId="0" fontId="0" fillId="0" borderId="0" xfId="0">
      <alignment vertical="center"/>
    </xf>
    <xf numFmtId="0" fontId="1" fillId="0" borderId="0" xfId="0" applyFont="1" applyFill="1" applyBorder="1" applyAlignment="1">
      <alignment vertical="center"/>
    </xf>
    <xf numFmtId="0" fontId="2" fillId="0" borderId="0" xfId="51" applyFont="1" applyAlignment="1">
      <alignment vertical="center"/>
    </xf>
    <xf numFmtId="0" fontId="2" fillId="0" borderId="0" xfId="51" applyAlignment="1">
      <alignment vertical="center"/>
    </xf>
    <xf numFmtId="0" fontId="3" fillId="0" borderId="0" xfId="51" applyFont="1" applyBorder="1" applyAlignment="1">
      <alignment vertical="center" wrapText="1"/>
    </xf>
    <xf numFmtId="0" fontId="4" fillId="0" borderId="0" xfId="51" applyFont="1" applyAlignment="1">
      <alignment horizontal="center" vertical="center"/>
    </xf>
    <xf numFmtId="176" fontId="5" fillId="0" borderId="0" xfId="51" applyNumberFormat="1" applyFont="1" applyFill="1" applyAlignment="1" applyProtection="1">
      <alignment vertical="center"/>
    </xf>
    <xf numFmtId="0" fontId="1" fillId="0" borderId="0" xfId="50" applyNumberFormat="1" applyFont="1" applyFill="1" applyAlignment="1" applyProtection="1">
      <alignment horizontal="left" vertical="center"/>
    </xf>
    <xf numFmtId="0" fontId="1" fillId="0" borderId="0" xfId="51" applyFont="1" applyAlignment="1">
      <alignment horizontal="right" vertical="center"/>
    </xf>
    <xf numFmtId="0" fontId="1" fillId="0" borderId="1" xfId="51" applyNumberFormat="1" applyFont="1" applyFill="1" applyBorder="1" applyAlignment="1" applyProtection="1">
      <alignment horizontal="center" vertical="center" wrapText="1"/>
    </xf>
    <xf numFmtId="0" fontId="1" fillId="0" borderId="1" xfId="51" applyFont="1" applyBorder="1" applyAlignment="1">
      <alignment horizontal="center" vertical="center" wrapText="1"/>
    </xf>
    <xf numFmtId="0" fontId="1" fillId="0" borderId="1" xfId="51" applyFont="1" applyFill="1" applyBorder="1" applyAlignment="1">
      <alignment horizontal="center" vertical="center"/>
    </xf>
    <xf numFmtId="177" fontId="1" fillId="2" borderId="1" xfId="51" applyNumberFormat="1" applyFont="1" applyFill="1" applyBorder="1" applyAlignment="1">
      <alignment horizontal="center" vertical="center"/>
    </xf>
    <xf numFmtId="177" fontId="1" fillId="3" borderId="1" xfId="51" applyNumberFormat="1" applyFont="1" applyFill="1" applyBorder="1" applyAlignment="1">
      <alignment horizontal="center" vertical="center"/>
    </xf>
    <xf numFmtId="0" fontId="1" fillId="0" borderId="1" xfId="51" applyFont="1" applyBorder="1" applyAlignment="1">
      <alignment vertical="center"/>
    </xf>
    <xf numFmtId="0" fontId="1" fillId="0" borderId="1" xfId="51" applyFont="1" applyBorder="1" applyAlignment="1">
      <alignment vertical="center" wrapText="1"/>
    </xf>
    <xf numFmtId="178" fontId="1" fillId="0" borderId="1" xfId="51" applyNumberFormat="1" applyFont="1" applyFill="1" applyBorder="1" applyAlignment="1">
      <alignment horizontal="center" vertical="center"/>
    </xf>
    <xf numFmtId="177" fontId="1" fillId="0" borderId="1" xfId="51" applyNumberFormat="1" applyFont="1" applyFill="1" applyBorder="1" applyAlignment="1">
      <alignment horizontal="center" vertical="center"/>
    </xf>
    <xf numFmtId="178" fontId="1" fillId="2" borderId="1" xfId="51" applyNumberFormat="1" applyFont="1" applyFill="1" applyBorder="1" applyAlignment="1">
      <alignment horizontal="center" vertical="center"/>
    </xf>
    <xf numFmtId="0" fontId="0" fillId="0" borderId="0" xfId="0" applyFill="1">
      <alignment vertical="center"/>
    </xf>
    <xf numFmtId="0" fontId="6" fillId="0" borderId="0" xfId="0" applyNumberFormat="1" applyFont="1" applyAlignment="1">
      <alignment horizontal="center" vertical="center"/>
    </xf>
    <xf numFmtId="0" fontId="7" fillId="2"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4" fontId="8" fillId="0" borderId="1" xfId="0" applyNumberFormat="1" applyFont="1" applyFill="1" applyBorder="1" applyAlignment="1" applyProtection="1">
      <alignment horizontal="right" vertical="center"/>
    </xf>
    <xf numFmtId="0" fontId="0" fillId="0" borderId="0" xfId="0" applyFont="1" applyFill="1" applyAlignment="1">
      <alignment vertical="center"/>
    </xf>
    <xf numFmtId="0" fontId="1" fillId="0" borderId="0" xfId="0" applyFont="1" applyFill="1" applyBorder="1" applyAlignment="1"/>
    <xf numFmtId="0" fontId="9" fillId="0" borderId="0" xfId="0" applyFont="1" applyFill="1" applyBorder="1" applyAlignment="1">
      <alignment horizontal="center"/>
    </xf>
    <xf numFmtId="0" fontId="9" fillId="0" borderId="0" xfId="0" applyNumberFormat="1" applyFont="1" applyFill="1" applyBorder="1" applyAlignment="1">
      <alignment horizontal="center" wrapText="1"/>
    </xf>
    <xf numFmtId="0" fontId="1" fillId="0" borderId="0" xfId="0" applyFont="1" applyFill="1" applyBorder="1" applyAlignment="1">
      <alignment horizontal="left"/>
    </xf>
    <xf numFmtId="0" fontId="1" fillId="0" borderId="0" xfId="0" applyFont="1" applyFill="1" applyBorder="1" applyAlignment="1">
      <alignment horizontal="center"/>
    </xf>
    <xf numFmtId="49" fontId="10" fillId="0" borderId="1" xfId="53" applyNumberFormat="1" applyFont="1" applyFill="1" applyBorder="1" applyAlignment="1">
      <alignment horizontal="center" vertical="center"/>
    </xf>
    <xf numFmtId="49" fontId="10" fillId="0" borderId="2" xfId="53" applyNumberFormat="1" applyFont="1" applyFill="1" applyBorder="1" applyAlignment="1">
      <alignment horizontal="center" vertical="center"/>
    </xf>
    <xf numFmtId="49" fontId="11" fillId="0" borderId="3" xfId="53" applyNumberFormat="1" applyFont="1" applyFill="1" applyBorder="1" applyAlignment="1">
      <alignment horizontal="center" vertical="center"/>
    </xf>
    <xf numFmtId="49" fontId="11" fillId="0" borderId="1" xfId="53" applyNumberFormat="1" applyFont="1" applyFill="1" applyBorder="1" applyAlignment="1">
      <alignment horizontal="center" vertical="center"/>
    </xf>
    <xf numFmtId="49" fontId="12" fillId="0" borderId="4" xfId="53" applyNumberFormat="1" applyFont="1" applyFill="1" applyBorder="1" applyAlignment="1" applyProtection="1">
      <alignment horizontal="left" vertical="center"/>
    </xf>
    <xf numFmtId="0" fontId="12" fillId="0" borderId="1" xfId="53" applyFill="1" applyBorder="1"/>
    <xf numFmtId="0" fontId="12" fillId="0" borderId="5" xfId="53" applyFill="1" applyBorder="1"/>
    <xf numFmtId="0" fontId="12" fillId="0" borderId="1" xfId="53" applyNumberFormat="1" applyFont="1" applyFill="1" applyBorder="1" applyAlignment="1" applyProtection="1">
      <alignment horizontal="right" vertical="center"/>
    </xf>
    <xf numFmtId="179" fontId="12" fillId="0" borderId="4" xfId="53" applyNumberFormat="1" applyFont="1" applyFill="1" applyBorder="1" applyAlignment="1" applyProtection="1">
      <alignment horizontal="right" vertical="center"/>
    </xf>
    <xf numFmtId="180" fontId="12" fillId="0" borderId="1" xfId="53" applyNumberFormat="1" applyFont="1" applyFill="1" applyBorder="1" applyAlignment="1" applyProtection="1">
      <alignment horizontal="right" vertical="center"/>
      <protection locked="0"/>
    </xf>
    <xf numFmtId="180" fontId="12" fillId="0" borderId="1" xfId="53" applyNumberFormat="1" applyFont="1" applyFill="1" applyBorder="1" applyAlignment="1" applyProtection="1">
      <alignment horizontal="right" vertical="center"/>
    </xf>
    <xf numFmtId="0" fontId="12" fillId="0" borderId="1" xfId="0" applyFont="1" applyFill="1" applyBorder="1" applyAlignment="1" applyProtection="1">
      <alignment vertical="center"/>
      <protection locked="0"/>
    </xf>
    <xf numFmtId="180" fontId="12" fillId="0" borderId="1" xfId="0" applyNumberFormat="1" applyFont="1" applyFill="1" applyBorder="1" applyAlignment="1" applyProtection="1">
      <alignment vertical="center"/>
      <protection locked="0"/>
    </xf>
    <xf numFmtId="49" fontId="13" fillId="0" borderId="4" xfId="53" applyNumberFormat="1" applyFont="1" applyFill="1" applyBorder="1" applyAlignment="1" applyProtection="1">
      <alignment horizontal="left" vertical="center"/>
    </xf>
    <xf numFmtId="49" fontId="12" fillId="0" borderId="3" xfId="53" applyNumberFormat="1" applyFont="1" applyFill="1" applyBorder="1" applyAlignment="1" applyProtection="1">
      <alignment horizontal="left" vertical="center"/>
    </xf>
    <xf numFmtId="179" fontId="12" fillId="0" borderId="3" xfId="53" applyNumberFormat="1" applyFont="1" applyFill="1" applyBorder="1" applyAlignment="1" applyProtection="1">
      <alignment horizontal="right" vertical="center"/>
    </xf>
    <xf numFmtId="0" fontId="13" fillId="0" borderId="4" xfId="53" applyNumberFormat="1" applyFont="1" applyFill="1" applyBorder="1" applyAlignment="1" applyProtection="1">
      <alignment horizontal="right" vertical="center"/>
    </xf>
    <xf numFmtId="180" fontId="13" fillId="0" borderId="1" xfId="53" applyNumberFormat="1" applyFont="1" applyFill="1" applyBorder="1" applyAlignment="1" applyProtection="1">
      <alignment horizontal="right" vertical="center"/>
    </xf>
    <xf numFmtId="0" fontId="12" fillId="0" borderId="0" xfId="53" applyFill="1"/>
    <xf numFmtId="0" fontId="13" fillId="0" borderId="0" xfId="0" applyFont="1" applyFill="1" applyBorder="1" applyAlignment="1">
      <alignment horizontal="left"/>
    </xf>
    <xf numFmtId="0" fontId="11" fillId="0" borderId="0" xfId="0" applyFont="1" applyFill="1" applyBorder="1" applyAlignment="1">
      <alignment horizontal="center"/>
    </xf>
    <xf numFmtId="0" fontId="12" fillId="0" borderId="0" xfId="53" applyFill="1" applyBorder="1"/>
    <xf numFmtId="49" fontId="12" fillId="0" borderId="1" xfId="53" applyNumberFormat="1" applyFont="1" applyFill="1" applyBorder="1" applyAlignment="1" applyProtection="1">
      <alignment horizontal="left" vertical="center"/>
    </xf>
    <xf numFmtId="180" fontId="12" fillId="0" borderId="0" xfId="53" applyNumberFormat="1" applyFont="1" applyFill="1" applyBorder="1" applyAlignment="1" applyProtection="1">
      <alignment horizontal="right" vertical="center"/>
    </xf>
    <xf numFmtId="9" fontId="12" fillId="0" borderId="0" xfId="53" applyNumberFormat="1" applyFill="1" applyBorder="1"/>
    <xf numFmtId="49" fontId="13" fillId="0" borderId="1" xfId="53" applyNumberFormat="1" applyFont="1" applyFill="1" applyBorder="1" applyAlignment="1" applyProtection="1">
      <alignment horizontal="left" vertical="center"/>
    </xf>
    <xf numFmtId="0" fontId="9"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vertical="center"/>
    </xf>
    <xf numFmtId="0" fontId="1" fillId="0" borderId="1" xfId="0" applyFont="1" applyFill="1" applyBorder="1" applyAlignment="1">
      <alignment vertical="center"/>
    </xf>
    <xf numFmtId="0" fontId="1" fillId="0" borderId="0" xfId="0" applyFont="1" applyFill="1" applyBorder="1" applyAlignment="1">
      <alignment horizontal="center" vertical="center"/>
    </xf>
    <xf numFmtId="0" fontId="1" fillId="0" borderId="1" xfId="0" applyNumberFormat="1" applyFont="1" applyFill="1" applyBorder="1" applyAlignment="1" applyProtection="1">
      <alignment vertical="center"/>
    </xf>
    <xf numFmtId="0" fontId="1" fillId="0" borderId="4" xfId="0" applyFont="1" applyFill="1" applyBorder="1" applyAlignment="1">
      <alignment vertical="center"/>
    </xf>
    <xf numFmtId="0" fontId="14" fillId="0" borderId="0" xfId="0" applyNumberFormat="1" applyFont="1" applyFill="1" applyAlignment="1">
      <alignment horizontal="center" vertical="center"/>
    </xf>
    <xf numFmtId="0" fontId="13" fillId="0" borderId="4" xfId="0" applyFont="1" applyFill="1" applyBorder="1" applyAlignment="1" applyProtection="1">
      <alignment vertical="center"/>
      <protection locked="0"/>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vertical="center"/>
      <protection locked="0"/>
    </xf>
    <xf numFmtId="0" fontId="12" fillId="0" borderId="5" xfId="0" applyFont="1" applyFill="1" applyBorder="1" applyAlignment="1" applyProtection="1">
      <alignment vertical="center"/>
    </xf>
    <xf numFmtId="0" fontId="12" fillId="0" borderId="1"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1" xfId="0" applyFont="1" applyFill="1" applyBorder="1" applyAlignment="1" applyProtection="1">
      <alignment vertical="center"/>
      <protection locked="0"/>
    </xf>
    <xf numFmtId="1" fontId="12" fillId="0" borderId="2" xfId="0" applyNumberFormat="1" applyFont="1" applyFill="1" applyBorder="1" applyAlignment="1" applyProtection="1">
      <alignment vertical="center"/>
      <protection locked="0"/>
    </xf>
    <xf numFmtId="0" fontId="12" fillId="0" borderId="2" xfId="0" applyFont="1" applyFill="1" applyBorder="1" applyAlignment="1" applyProtection="1">
      <alignment vertical="center"/>
      <protection locked="0"/>
    </xf>
    <xf numFmtId="1" fontId="12" fillId="0" borderId="1" xfId="0" applyNumberFormat="1"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3" fillId="0" borderId="1" xfId="0" applyFont="1" applyFill="1" applyBorder="1" applyAlignment="1" applyProtection="1">
      <alignment horizontal="distributed" vertical="center"/>
      <protection locked="0"/>
    </xf>
    <xf numFmtId="0" fontId="1" fillId="0" borderId="1" xfId="0" applyFont="1" applyFill="1" applyBorder="1" applyAlignment="1" applyProtection="1">
      <alignment vertical="center"/>
    </xf>
    <xf numFmtId="0" fontId="13" fillId="0" borderId="5" xfId="0" applyFont="1" applyFill="1" applyBorder="1" applyAlignment="1" applyProtection="1">
      <alignment horizontal="distributed" vertical="center"/>
      <protection locked="0"/>
    </xf>
    <xf numFmtId="0" fontId="6" fillId="0" borderId="0" xfId="0" applyNumberFormat="1" applyFont="1" applyFill="1" applyAlignment="1">
      <alignment horizontal="center" vertical="center"/>
    </xf>
    <xf numFmtId="0" fontId="10" fillId="0" borderId="4"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1" fillId="0" borderId="5" xfId="0" applyFont="1" applyFill="1" applyBorder="1" applyAlignment="1" applyProtection="1">
      <alignment horizontal="distributed" vertical="center"/>
      <protection locked="0"/>
    </xf>
    <xf numFmtId="0" fontId="13" fillId="0" borderId="5" xfId="0" applyFont="1" applyFill="1" applyBorder="1" applyAlignment="1" applyProtection="1">
      <alignment horizontal="center" vertical="center"/>
      <protection locked="0"/>
    </xf>
    <xf numFmtId="0" fontId="15" fillId="0" borderId="1" xfId="0" applyFont="1" applyFill="1" applyBorder="1">
      <alignment vertical="center"/>
    </xf>
    <xf numFmtId="3" fontId="12" fillId="0" borderId="1" xfId="0" applyNumberFormat="1" applyFont="1" applyFill="1" applyBorder="1" applyAlignment="1" applyProtection="1">
      <alignment vertical="center"/>
      <protection locked="0"/>
    </xf>
    <xf numFmtId="0" fontId="0" fillId="0" borderId="1" xfId="0" applyFont="1" applyFill="1" applyBorder="1" applyAlignment="1">
      <alignment vertical="center"/>
    </xf>
    <xf numFmtId="3" fontId="12" fillId="0" borderId="1" xfId="0" applyNumberFormat="1" applyFont="1" applyFill="1" applyBorder="1" applyAlignment="1" applyProtection="1">
      <alignment horizontal="left" vertical="center"/>
      <protection locked="0"/>
    </xf>
    <xf numFmtId="181" fontId="0" fillId="0" borderId="1" xfId="0" applyNumberFormat="1" applyFont="1" applyFill="1" applyBorder="1" applyAlignment="1">
      <alignment vertical="center"/>
    </xf>
    <xf numFmtId="0" fontId="12" fillId="0" borderId="1"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 xfId="0" applyFont="1" applyFill="1" applyBorder="1">
      <alignment vertical="center"/>
    </xf>
    <xf numFmtId="0" fontId="12" fillId="0" borderId="1"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right" vertical="center"/>
    </xf>
    <xf numFmtId="181" fontId="0" fillId="0" borderId="1" xfId="0" applyNumberFormat="1" applyFont="1" applyFill="1" applyBorder="1">
      <alignment vertical="center"/>
    </xf>
    <xf numFmtId="0" fontId="12" fillId="0" borderId="4" xfId="0" applyNumberFormat="1" applyFont="1" applyFill="1" applyBorder="1" applyAlignment="1" applyProtection="1">
      <alignment horizontal="left" vertical="center"/>
    </xf>
    <xf numFmtId="0" fontId="12" fillId="0" borderId="9" xfId="0" applyNumberFormat="1" applyFont="1" applyFill="1" applyBorder="1" applyAlignment="1" applyProtection="1">
      <alignment horizontal="left" vertical="center"/>
    </xf>
    <xf numFmtId="4" fontId="12" fillId="0" borderId="10" xfId="0" applyNumberFormat="1" applyFont="1" applyFill="1" applyBorder="1" applyAlignment="1" applyProtection="1">
      <alignment horizontal="right" vertical="center"/>
    </xf>
    <xf numFmtId="0" fontId="12" fillId="0" borderId="6" xfId="0" applyNumberFormat="1" applyFont="1" applyFill="1" applyBorder="1" applyAlignment="1" applyProtection="1">
      <alignment horizontal="left" vertical="center"/>
    </xf>
    <xf numFmtId="4" fontId="12" fillId="0" borderId="5" xfId="0" applyNumberFormat="1" applyFont="1" applyFill="1" applyBorder="1" applyAlignment="1" applyProtection="1">
      <alignment horizontal="right" vertical="center"/>
    </xf>
    <xf numFmtId="0" fontId="12" fillId="0" borderId="4" xfId="0" applyNumberFormat="1" applyFont="1" applyFill="1" applyBorder="1" applyAlignment="1" applyProtection="1">
      <alignment horizontal="center" vertical="center"/>
    </xf>
    <xf numFmtId="177" fontId="1" fillId="0" borderId="1" xfId="0" applyNumberFormat="1" applyFont="1" applyFill="1" applyBorder="1" applyAlignment="1">
      <alignment vertical="center"/>
    </xf>
    <xf numFmtId="0" fontId="17" fillId="0" borderId="0" xfId="0" applyFont="1" applyFill="1" applyBorder="1" applyAlignment="1">
      <alignment vertical="center"/>
    </xf>
    <xf numFmtId="0" fontId="1" fillId="0"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distributed" vertical="center"/>
      <protection locked="0"/>
    </xf>
    <xf numFmtId="0" fontId="11" fillId="0" borderId="1" xfId="0" applyFont="1" applyFill="1" applyBorder="1" applyAlignment="1" applyProtection="1">
      <alignment horizontal="distributed" vertical="center"/>
      <protection locked="0"/>
    </xf>
    <xf numFmtId="0" fontId="11"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protection locked="0"/>
    </xf>
    <xf numFmtId="1" fontId="13" fillId="0" borderId="1" xfId="0" applyNumberFormat="1" applyFont="1" applyFill="1" applyBorder="1" applyAlignment="1" applyProtection="1">
      <alignment vertical="center"/>
      <protection locked="0"/>
    </xf>
    <xf numFmtId="1" fontId="12" fillId="0" borderId="1" xfId="0" applyNumberFormat="1" applyFont="1" applyFill="1" applyBorder="1" applyAlignment="1" applyProtection="1">
      <alignment horizontal="left" vertical="center"/>
      <protection locked="0"/>
    </xf>
    <xf numFmtId="0" fontId="12" fillId="0" borderId="1" xfId="0" applyNumberFormat="1" applyFont="1" applyFill="1" applyBorder="1" applyAlignment="1" applyProtection="1">
      <alignment vertical="center"/>
      <protection locked="0"/>
    </xf>
    <xf numFmtId="0" fontId="2" fillId="0" borderId="0" xfId="0" applyFont="1" applyFill="1" applyAlignment="1"/>
    <xf numFmtId="0" fontId="8" fillId="0" borderId="0" xfId="0" applyFont="1" applyFill="1" applyAlignment="1"/>
    <xf numFmtId="0" fontId="8" fillId="0" borderId="0" xfId="0" applyFont="1" applyFill="1" applyAlignment="1">
      <alignment horizontal="center" vertical="center" wrapText="1"/>
    </xf>
    <xf numFmtId="0" fontId="19" fillId="0" borderId="0" xfId="0" applyNumberFormat="1" applyFont="1" applyFill="1" applyAlignment="1" applyProtection="1">
      <alignment horizontal="center" vertical="center" wrapText="1"/>
    </xf>
    <xf numFmtId="0" fontId="8" fillId="0" borderId="11" xfId="0" applyNumberFormat="1" applyFont="1" applyFill="1" applyBorder="1" applyAlignment="1" applyProtection="1">
      <alignment horizontal="left" vertical="center"/>
    </xf>
    <xf numFmtId="0" fontId="8" fillId="0" borderId="0" xfId="0" applyNumberFormat="1" applyFont="1" applyFill="1" applyAlignment="1" applyProtection="1">
      <alignment horizontal="right" vertical="center" wrapText="1"/>
    </xf>
    <xf numFmtId="0" fontId="12" fillId="0" borderId="2"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0" fontId="12" fillId="0" borderId="13" xfId="0" applyNumberFormat="1" applyFont="1" applyFill="1" applyBorder="1" applyAlignment="1" applyProtection="1">
      <alignment horizontal="center" vertical="center" wrapText="1"/>
    </xf>
    <xf numFmtId="177" fontId="12" fillId="0" borderId="1" xfId="0" applyNumberFormat="1" applyFont="1" applyFill="1" applyBorder="1" applyAlignment="1">
      <alignment horizontal="right" vertical="center"/>
    </xf>
    <xf numFmtId="0" fontId="1" fillId="0" borderId="1" xfId="0" applyNumberFormat="1" applyFont="1" applyFill="1" applyBorder="1" applyAlignment="1">
      <alignment horizontal="center" vertical="center" wrapText="1"/>
    </xf>
    <xf numFmtId="0" fontId="12" fillId="0" borderId="14" xfId="0" applyNumberFormat="1" applyFont="1" applyFill="1" applyBorder="1" applyAlignment="1">
      <alignment horizontal="left" vertical="center"/>
    </xf>
    <xf numFmtId="0" fontId="12"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xf>
    <xf numFmtId="0" fontId="12" fillId="0" borderId="15" xfId="0" applyNumberFormat="1" applyFont="1" applyFill="1" applyBorder="1" applyAlignment="1">
      <alignment horizontal="left" vertical="center"/>
    </xf>
    <xf numFmtId="0" fontId="12" fillId="0" borderId="1" xfId="0"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8" xfId="0" applyFont="1" applyFill="1" applyBorder="1" applyAlignment="1">
      <alignment horizontal="left" vertical="top"/>
    </xf>
    <xf numFmtId="0" fontId="12" fillId="0" borderId="9" xfId="0" applyFont="1" applyFill="1" applyBorder="1" applyAlignment="1">
      <alignment horizontal="left" vertical="top"/>
    </xf>
    <xf numFmtId="0" fontId="12" fillId="0" borderId="4" xfId="0" applyFont="1" applyFill="1" applyBorder="1" applyAlignment="1">
      <alignment horizontal="left" vertical="center"/>
    </xf>
    <xf numFmtId="0" fontId="12" fillId="0" borderId="6" xfId="0" applyFont="1" applyFill="1" applyBorder="1" applyAlignment="1">
      <alignment horizontal="left" vertical="top"/>
    </xf>
    <xf numFmtId="0" fontId="12" fillId="0" borderId="19" xfId="0" applyFont="1" applyFill="1" applyBorder="1" applyAlignment="1">
      <alignment horizontal="left" vertical="center"/>
    </xf>
    <xf numFmtId="0" fontId="12" fillId="0" borderId="20" xfId="0" applyFont="1" applyFill="1" applyBorder="1" applyAlignment="1">
      <alignment horizontal="left" vertical="top"/>
    </xf>
    <xf numFmtId="0" fontId="12" fillId="0" borderId="21" xfId="0" applyFont="1" applyFill="1" applyBorder="1" applyAlignment="1">
      <alignment horizontal="left" vertical="top"/>
    </xf>
    <xf numFmtId="0" fontId="12" fillId="0" borderId="22" xfId="0" applyFont="1" applyFill="1" applyBorder="1" applyAlignment="1">
      <alignment horizontal="left" vertical="top"/>
    </xf>
    <xf numFmtId="177" fontId="1" fillId="0" borderId="0" xfId="0" applyNumberFormat="1" applyFont="1" applyFill="1" applyBorder="1" applyAlignment="1">
      <alignment vertical="center"/>
    </xf>
    <xf numFmtId="0"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8" fillId="0" borderId="1" xfId="0" applyNumberFormat="1" applyFont="1" applyFill="1" applyBorder="1" applyAlignment="1" applyProtection="1">
      <alignment horizontal="center" vertical="center" wrapText="1"/>
    </xf>
    <xf numFmtId="181"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182" fontId="1" fillId="0" borderId="1" xfId="0" applyNumberFormat="1" applyFont="1" applyFill="1" applyBorder="1" applyAlignment="1">
      <alignment horizontal="center" vertical="center"/>
    </xf>
    <xf numFmtId="181" fontId="1"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49" fontId="8"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0" fontId="11" fillId="0" borderId="0" xfId="0"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183" fontId="1"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horizontal="right" vertical="center"/>
      <protection locked="0"/>
    </xf>
    <xf numFmtId="49" fontId="20" fillId="0" borderId="0" xfId="0" applyNumberFormat="1" applyFont="1" applyFill="1" applyAlignment="1">
      <alignment horizontal="center" vertical="center"/>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8"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left" vertical="center"/>
    </xf>
    <xf numFmtId="0" fontId="7" fillId="0" borderId="4" xfId="0" applyNumberFormat="1" applyFont="1" applyFill="1" applyBorder="1" applyAlignment="1" applyProtection="1">
      <alignment horizontal="left" vertical="center"/>
    </xf>
    <xf numFmtId="181" fontId="8" fillId="0" borderId="1" xfId="0" applyNumberFormat="1" applyFont="1" applyFill="1" applyBorder="1" applyAlignment="1" applyProtection="1">
      <alignment vertical="center"/>
      <protection locked="0"/>
    </xf>
    <xf numFmtId="0"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right" vertical="center"/>
    </xf>
    <xf numFmtId="0" fontId="1" fillId="0" borderId="0" xfId="0" applyFont="1" applyFill="1" applyBorder="1" applyAlignment="1" applyProtection="1">
      <alignment horizontal="right" vertical="center"/>
      <protection locked="0"/>
    </xf>
    <xf numFmtId="49" fontId="8"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right" vertical="center"/>
    </xf>
    <xf numFmtId="177" fontId="8" fillId="0" borderId="1" xfId="0" applyNumberFormat="1" applyFont="1" applyFill="1" applyBorder="1" applyAlignment="1" applyProtection="1">
      <alignment horizontal="right" vertical="center"/>
    </xf>
    <xf numFmtId="0" fontId="7" fillId="0" borderId="4" xfId="0" applyNumberFormat="1" applyFont="1" applyFill="1" applyBorder="1" applyAlignment="1" applyProtection="1">
      <alignment horizontal="right" vertical="center"/>
    </xf>
    <xf numFmtId="183" fontId="1" fillId="0" borderId="0" xfId="0" applyNumberFormat="1" applyFont="1" applyFill="1" applyBorder="1" applyAlignment="1">
      <alignment vertical="center"/>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1" fillId="0" borderId="0" xfId="0" applyFont="1" applyFill="1" applyAlignment="1">
      <alignment horizontal="center"/>
    </xf>
    <xf numFmtId="0" fontId="12"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84" fontId="8" fillId="0" borderId="8" xfId="0" applyNumberFormat="1" applyFont="1" applyFill="1" applyBorder="1" applyAlignment="1">
      <alignment horizontal="distributed" vertical="center" wrapText="1"/>
    </xf>
    <xf numFmtId="184" fontId="8"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85" fontId="12" fillId="0" borderId="1" xfId="0" applyNumberFormat="1" applyFont="1" applyFill="1" applyBorder="1" applyAlignment="1">
      <alignment horizontal="right" vertical="center"/>
    </xf>
    <xf numFmtId="0" fontId="22" fillId="0" borderId="1" xfId="0" applyFont="1" applyFill="1" applyBorder="1" applyAlignment="1">
      <alignment horizontal="left" vertical="center" wrapText="1"/>
    </xf>
    <xf numFmtId="0" fontId="23"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wrapText="1"/>
    </xf>
    <xf numFmtId="183" fontId="12" fillId="0" borderId="1" xfId="0" applyNumberFormat="1" applyFont="1" applyFill="1" applyBorder="1" applyAlignment="1" applyProtection="1">
      <alignment horizontal="right" vertical="center"/>
    </xf>
    <xf numFmtId="0" fontId="24"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pplyProtection="1">
      <alignment wrapText="1"/>
    </xf>
    <xf numFmtId="3" fontId="12" fillId="0" borderId="0"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0" fontId="1" fillId="0" borderId="0" xfId="0" applyFont="1" applyFill="1" applyBorder="1" applyAlignment="1">
      <alignment horizontal="right"/>
    </xf>
    <xf numFmtId="0" fontId="25" fillId="0" borderId="0" xfId="0" applyNumberFormat="1" applyFont="1" applyFill="1" applyAlignment="1" applyProtection="1">
      <alignment horizontal="center" vertical="center"/>
    </xf>
    <xf numFmtId="0" fontId="25" fillId="0" borderId="0" xfId="0" applyNumberFormat="1" applyFont="1" applyFill="1" applyAlignment="1" applyProtection="1">
      <alignment horizontal="right" vertical="center"/>
    </xf>
    <xf numFmtId="0" fontId="8" fillId="4" borderId="1" xfId="0" applyNumberFormat="1" applyFont="1" applyFill="1" applyBorder="1" applyAlignment="1" applyProtection="1">
      <alignment horizontal="left" vertical="center"/>
    </xf>
    <xf numFmtId="0" fontId="8" fillId="4" borderId="4" xfId="0" applyNumberFormat="1" applyFont="1" applyFill="1" applyBorder="1" applyAlignment="1" applyProtection="1">
      <alignment horizontal="left" vertical="center"/>
    </xf>
    <xf numFmtId="4" fontId="8" fillId="5" borderId="1" xfId="0" applyNumberFormat="1" applyFont="1" applyFill="1" applyBorder="1" applyAlignment="1" applyProtection="1">
      <alignment horizontal="right" vertical="center"/>
    </xf>
    <xf numFmtId="0" fontId="7" fillId="4" borderId="4" xfId="0" applyNumberFormat="1" applyFont="1" applyFill="1" applyBorder="1" applyAlignment="1" applyProtection="1">
      <alignment horizontal="left" vertical="center"/>
    </xf>
    <xf numFmtId="4" fontId="8" fillId="6" borderId="1" xfId="0" applyNumberFormat="1" applyFont="1" applyFill="1" applyBorder="1" applyAlignment="1" applyProtection="1">
      <alignment horizontal="right" vertical="center"/>
    </xf>
    <xf numFmtId="4" fontId="8" fillId="0" borderId="2" xfId="0" applyNumberFormat="1" applyFont="1" applyFill="1" applyBorder="1" applyAlignment="1" applyProtection="1">
      <alignment horizontal="right" vertical="center"/>
    </xf>
    <xf numFmtId="4" fontId="8" fillId="5" borderId="5" xfId="0" applyNumberFormat="1" applyFont="1" applyFill="1" applyBorder="1" applyAlignment="1" applyProtection="1">
      <alignment horizontal="right" vertical="center"/>
    </xf>
    <xf numFmtId="4" fontId="8" fillId="5" borderId="2" xfId="0" applyNumberFormat="1" applyFont="1" applyFill="1" applyBorder="1" applyAlignment="1" applyProtection="1">
      <alignment horizontal="right" vertical="center"/>
    </xf>
    <xf numFmtId="4" fontId="8" fillId="0" borderId="5" xfId="0" applyNumberFormat="1" applyFont="1" applyFill="1" applyBorder="1" applyAlignment="1" applyProtection="1">
      <alignment horizontal="right" vertical="center"/>
    </xf>
    <xf numFmtId="4" fontId="8" fillId="6" borderId="2" xfId="0" applyNumberFormat="1" applyFont="1" applyFill="1" applyBorder="1" applyAlignment="1" applyProtection="1">
      <alignment horizontal="right" vertical="center"/>
    </xf>
    <xf numFmtId="0" fontId="8" fillId="4" borderId="5" xfId="0" applyNumberFormat="1" applyFont="1" applyFill="1" applyBorder="1" applyAlignment="1" applyProtection="1">
      <alignment horizontal="left" vertical="center"/>
    </xf>
    <xf numFmtId="0" fontId="8" fillId="4" borderId="6" xfId="0" applyNumberFormat="1" applyFont="1" applyFill="1" applyBorder="1" applyAlignment="1" applyProtection="1">
      <alignment horizontal="left" vertical="center"/>
    </xf>
    <xf numFmtId="4" fontId="8" fillId="0" borderId="10" xfId="0" applyNumberFormat="1" applyFont="1" applyFill="1" applyBorder="1" applyAlignment="1" applyProtection="1">
      <alignment horizontal="right" vertical="center"/>
    </xf>
    <xf numFmtId="3" fontId="8" fillId="0" borderId="1" xfId="0" applyNumberFormat="1" applyFont="1" applyFill="1" applyBorder="1" applyAlignment="1" applyProtection="1">
      <alignment horizontal="right" vertical="center"/>
    </xf>
    <xf numFmtId="0" fontId="21" fillId="0" borderId="0" xfId="0"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184" fontId="8" fillId="0" borderId="1" xfId="0" applyNumberFormat="1" applyFont="1" applyFill="1" applyBorder="1" applyAlignment="1">
      <alignment horizontal="distributed" vertical="center" wrapText="1"/>
    </xf>
    <xf numFmtId="3" fontId="8" fillId="0" borderId="1" xfId="0" applyNumberFormat="1" applyFont="1" applyFill="1" applyBorder="1" applyAlignment="1">
      <alignment horizontal="centerContinuous" vertical="center" wrapText="1"/>
    </xf>
    <xf numFmtId="3" fontId="8" fillId="0" borderId="1" xfId="0" applyNumberFormat="1" applyFont="1" applyFill="1" applyBorder="1" applyAlignment="1">
      <alignment horizontal="distributed" vertical="center" wrapText="1"/>
    </xf>
    <xf numFmtId="0" fontId="8" fillId="0" borderId="1" xfId="0" applyFont="1" applyFill="1" applyBorder="1" applyAlignment="1">
      <alignment horizontal="distributed" vertical="center" wrapText="1"/>
    </xf>
    <xf numFmtId="177" fontId="1" fillId="3" borderId="1" xfId="0" applyNumberFormat="1" applyFont="1" applyFill="1" applyBorder="1" applyAlignment="1">
      <alignment horizontal="right" vertical="center"/>
    </xf>
    <xf numFmtId="185" fontId="1" fillId="3" borderId="1" xfId="0" applyNumberFormat="1" applyFont="1" applyFill="1" applyBorder="1" applyAlignment="1">
      <alignment horizontal="right" vertical="center"/>
    </xf>
    <xf numFmtId="49" fontId="8" fillId="0" borderId="1" xfId="0" applyNumberFormat="1" applyFont="1" applyFill="1" applyBorder="1" applyAlignment="1">
      <alignment vertical="center"/>
    </xf>
    <xf numFmtId="177" fontId="1" fillId="0" borderId="1" xfId="0" applyNumberFormat="1" applyFont="1" applyFill="1" applyBorder="1" applyAlignment="1">
      <alignment horizontal="right" vertical="center"/>
    </xf>
    <xf numFmtId="0" fontId="1" fillId="0" borderId="1" xfId="0" applyFont="1" applyFill="1" applyBorder="1" applyAlignment="1"/>
    <xf numFmtId="0" fontId="8" fillId="0" borderId="1" xfId="0" applyNumberFormat="1" applyFont="1" applyFill="1" applyBorder="1" applyAlignment="1" applyProtection="1">
      <alignment vertical="center" wrapText="1"/>
    </xf>
    <xf numFmtId="177" fontId="1" fillId="7" borderId="1" xfId="0" applyNumberFormat="1" applyFont="1" applyFill="1" applyBorder="1" applyAlignment="1">
      <alignment horizontal="right" vertical="center"/>
    </xf>
    <xf numFmtId="0" fontId="22" fillId="0" borderId="1" xfId="0" applyFont="1" applyFill="1" applyBorder="1" applyAlignment="1">
      <alignment vertical="center" wrapText="1"/>
    </xf>
    <xf numFmtId="0" fontId="8" fillId="0" borderId="1" xfId="0" applyFont="1" applyFill="1" applyBorder="1" applyAlignment="1">
      <alignment horizontal="left" vertical="center" wrapText="1" indent="1"/>
    </xf>
    <xf numFmtId="177" fontId="8" fillId="0" borderId="1" xfId="52" applyNumberFormat="1" applyFont="1" applyFill="1" applyBorder="1" applyAlignment="1">
      <alignment horizontal="right" vertical="center"/>
    </xf>
    <xf numFmtId="3" fontId="8" fillId="0" borderId="0" xfId="0" applyNumberFormat="1" applyFont="1" applyFill="1" applyBorder="1" applyAlignment="1">
      <alignment horizontal="right"/>
    </xf>
    <xf numFmtId="3" fontId="8" fillId="0" borderId="2"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177" fontId="1" fillId="0" borderId="0" xfId="0" applyNumberFormat="1" applyFont="1" applyFill="1" applyBorder="1" applyAlignment="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加4" xfId="49"/>
    <cellStyle name="常规_附件6：“三公”经费一般公共预算支出表" xfId="50"/>
    <cellStyle name="常规_三公经费预算安排情况表" xfId="51"/>
    <cellStyle name="常规_fxb014019" xfId="52"/>
    <cellStyle name="常规 2"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A2" sqref="A2"/>
    </sheetView>
  </sheetViews>
  <sheetFormatPr defaultColWidth="9" defaultRowHeight="14.25"/>
  <cols>
    <col min="1" max="1" width="27.875" style="26" customWidth="1"/>
    <col min="2" max="2" width="9" style="26"/>
    <col min="3" max="3" width="10.625" style="26" customWidth="1"/>
    <col min="4" max="4" width="11" style="26" customWidth="1"/>
    <col min="5" max="7" width="9" style="26"/>
    <col min="8" max="8" width="10.6" style="26"/>
    <col min="9" max="9" width="10.375" style="26"/>
    <col min="10" max="10" width="9" style="26"/>
    <col min="11" max="11" width="24" style="26" customWidth="1"/>
    <col min="12" max="12" width="11.75" style="26" customWidth="1"/>
    <col min="13" max="13" width="12.375" style="26" customWidth="1"/>
    <col min="14" max="14" width="9" style="26"/>
    <col min="15" max="15" width="13.375" style="26" customWidth="1"/>
    <col min="16" max="16383" width="9" style="26"/>
  </cols>
  <sheetData>
    <row r="1" s="26" customFormat="1" ht="25.5" spans="1:10">
      <c r="A1" s="230" t="s">
        <v>0</v>
      </c>
      <c r="B1" s="230"/>
      <c r="C1" s="230"/>
      <c r="D1" s="230"/>
      <c r="E1" s="230"/>
      <c r="F1" s="230"/>
      <c r="G1" s="230"/>
      <c r="H1" s="230"/>
      <c r="I1" s="230"/>
      <c r="J1" s="230"/>
    </row>
    <row r="2" s="26" customFormat="1" spans="1:10">
      <c r="A2" s="197" t="s">
        <v>1</v>
      </c>
      <c r="B2" s="194"/>
      <c r="C2" s="194"/>
      <c r="D2" s="194"/>
      <c r="E2" s="194"/>
      <c r="F2" s="194"/>
      <c r="G2" s="194"/>
      <c r="H2" s="194"/>
      <c r="I2" s="194"/>
      <c r="J2" s="247" t="s">
        <v>2</v>
      </c>
    </row>
    <row r="3" s="26" customFormat="1" spans="1:10">
      <c r="A3" s="198" t="s">
        <v>3</v>
      </c>
      <c r="B3" s="198" t="s">
        <v>4</v>
      </c>
      <c r="C3" s="231" t="s">
        <v>5</v>
      </c>
      <c r="D3" s="232"/>
      <c r="E3" s="233" t="s">
        <v>6</v>
      </c>
      <c r="F3" s="234" t="s">
        <v>7</v>
      </c>
      <c r="G3" s="234"/>
      <c r="H3" s="201" t="s">
        <v>8</v>
      </c>
      <c r="I3" s="198"/>
      <c r="J3" s="248" t="s">
        <v>9</v>
      </c>
    </row>
    <row r="4" s="26" customFormat="1" spans="1:10">
      <c r="A4" s="198"/>
      <c r="B4" s="198"/>
      <c r="C4" s="235" t="s">
        <v>10</v>
      </c>
      <c r="D4" s="235" t="s">
        <v>11</v>
      </c>
      <c r="E4" s="236"/>
      <c r="F4" s="235" t="s">
        <v>10</v>
      </c>
      <c r="G4" s="235" t="s">
        <v>11</v>
      </c>
      <c r="H4" s="233" t="s">
        <v>12</v>
      </c>
      <c r="I4" s="233" t="s">
        <v>13</v>
      </c>
      <c r="J4" s="249"/>
    </row>
    <row r="5" s="26" customFormat="1" ht="18" customHeight="1" spans="1:10">
      <c r="A5" s="204" t="s">
        <v>14</v>
      </c>
      <c r="B5" s="237">
        <f t="shared" ref="B5:G5" si="0">B6+B22</f>
        <v>19480</v>
      </c>
      <c r="C5" s="237">
        <f t="shared" si="0"/>
        <v>11341</v>
      </c>
      <c r="D5" s="237">
        <f t="shared" si="0"/>
        <v>2502</v>
      </c>
      <c r="E5" s="238">
        <f t="shared" ref="E5:E34" si="1">IF(B5=0,0,C5/B5*100)</f>
        <v>58.2186858316222</v>
      </c>
      <c r="F5" s="237">
        <f t="shared" si="0"/>
        <v>10954</v>
      </c>
      <c r="G5" s="237">
        <f t="shared" si="0"/>
        <v>2585</v>
      </c>
      <c r="H5" s="238">
        <f t="shared" ref="H5:H34" si="2">IF(F5=0,0,J5/F5*100)</f>
        <v>3.53295599780902</v>
      </c>
      <c r="I5" s="238">
        <f t="shared" ref="I5:I34" si="3">IF(G5=0,0,(D5-G5)/G5*100)</f>
        <v>-3.21083172147002</v>
      </c>
      <c r="J5" s="237">
        <f t="shared" ref="J5:J34" si="4">C5-F5</f>
        <v>387</v>
      </c>
    </row>
    <row r="6" s="26" customFormat="1" ht="15.75" customHeight="1" spans="1:10">
      <c r="A6" s="239" t="s">
        <v>15</v>
      </c>
      <c r="B6" s="237">
        <f t="shared" ref="B6:G6" si="5">SUM(B7:B21)</f>
        <v>11461</v>
      </c>
      <c r="C6" s="237">
        <f t="shared" si="5"/>
        <v>5268</v>
      </c>
      <c r="D6" s="237">
        <f t="shared" si="5"/>
        <v>1456</v>
      </c>
      <c r="E6" s="238">
        <f t="shared" si="1"/>
        <v>45.9645755169706</v>
      </c>
      <c r="F6" s="237">
        <f t="shared" si="5"/>
        <v>5228</v>
      </c>
      <c r="G6" s="237">
        <f t="shared" si="5"/>
        <v>905</v>
      </c>
      <c r="H6" s="238">
        <f t="shared" si="2"/>
        <v>0.765110941086458</v>
      </c>
      <c r="I6" s="238">
        <f t="shared" si="3"/>
        <v>60.8839779005525</v>
      </c>
      <c r="J6" s="237">
        <f t="shared" si="4"/>
        <v>40</v>
      </c>
    </row>
    <row r="7" s="26" customFormat="1" ht="18" customHeight="1" spans="1:13">
      <c r="A7" s="206" t="s">
        <v>16</v>
      </c>
      <c r="B7" s="240">
        <v>3588</v>
      </c>
      <c r="C7" s="240">
        <v>1213</v>
      </c>
      <c r="D7" s="240">
        <v>121</v>
      </c>
      <c r="E7" s="238">
        <f t="shared" si="1"/>
        <v>33.8071348940914</v>
      </c>
      <c r="F7" s="240">
        <v>1024</v>
      </c>
      <c r="G7" s="240">
        <v>134</v>
      </c>
      <c r="H7" s="238">
        <f t="shared" si="2"/>
        <v>18.45703125</v>
      </c>
      <c r="I7" s="238">
        <f t="shared" si="3"/>
        <v>-9.70149253731343</v>
      </c>
      <c r="J7" s="237">
        <f t="shared" si="4"/>
        <v>189</v>
      </c>
      <c r="K7" s="250"/>
      <c r="L7" s="250"/>
      <c r="M7" s="250"/>
    </row>
    <row r="8" s="26" customFormat="1" ht="18" customHeight="1" spans="1:13">
      <c r="A8" s="206" t="s">
        <v>17</v>
      </c>
      <c r="B8" s="240">
        <v>270</v>
      </c>
      <c r="C8" s="240">
        <v>124</v>
      </c>
      <c r="D8" s="240">
        <v>47</v>
      </c>
      <c r="E8" s="238">
        <f t="shared" si="1"/>
        <v>45.9259259259259</v>
      </c>
      <c r="F8" s="240">
        <v>101</v>
      </c>
      <c r="G8" s="240">
        <v>21</v>
      </c>
      <c r="H8" s="238">
        <f t="shared" si="2"/>
        <v>22.7722772277228</v>
      </c>
      <c r="I8" s="238">
        <f t="shared" si="3"/>
        <v>123.809523809524</v>
      </c>
      <c r="J8" s="237">
        <f t="shared" si="4"/>
        <v>23</v>
      </c>
      <c r="K8" s="250"/>
      <c r="L8" s="250"/>
      <c r="M8" s="250"/>
    </row>
    <row r="9" s="26" customFormat="1" ht="18" customHeight="1" spans="1:13">
      <c r="A9" s="206" t="s">
        <v>18</v>
      </c>
      <c r="B9" s="240">
        <v>1050</v>
      </c>
      <c r="C9" s="240">
        <v>543</v>
      </c>
      <c r="D9" s="240">
        <v>10</v>
      </c>
      <c r="E9" s="238">
        <f t="shared" si="1"/>
        <v>51.7142857142857</v>
      </c>
      <c r="F9" s="240">
        <v>514</v>
      </c>
      <c r="G9" s="240">
        <v>13</v>
      </c>
      <c r="H9" s="238">
        <f t="shared" si="2"/>
        <v>5.6420233463035</v>
      </c>
      <c r="I9" s="238">
        <f t="shared" si="3"/>
        <v>-23.0769230769231</v>
      </c>
      <c r="J9" s="237">
        <f t="shared" si="4"/>
        <v>29</v>
      </c>
      <c r="K9" s="250"/>
      <c r="L9" s="250"/>
      <c r="M9" s="250"/>
    </row>
    <row r="10" s="26" customFormat="1" ht="18" customHeight="1" spans="1:13">
      <c r="A10" s="206" t="s">
        <v>19</v>
      </c>
      <c r="B10" s="240">
        <v>567</v>
      </c>
      <c r="C10" s="240">
        <v>522</v>
      </c>
      <c r="D10" s="240">
        <v>153</v>
      </c>
      <c r="E10" s="238">
        <f t="shared" si="1"/>
        <v>92.0634920634921</v>
      </c>
      <c r="F10" s="240">
        <v>248</v>
      </c>
      <c r="G10" s="240">
        <v>35</v>
      </c>
      <c r="H10" s="238">
        <f t="shared" si="2"/>
        <v>110.483870967742</v>
      </c>
      <c r="I10" s="238">
        <f t="shared" si="3"/>
        <v>337.142857142857</v>
      </c>
      <c r="J10" s="237">
        <f t="shared" si="4"/>
        <v>274</v>
      </c>
      <c r="K10" s="250"/>
      <c r="L10" s="250"/>
      <c r="M10" s="250"/>
    </row>
    <row r="11" s="26" customFormat="1" ht="18" customHeight="1" spans="1:13">
      <c r="A11" s="206" t="s">
        <v>20</v>
      </c>
      <c r="B11" s="240">
        <v>66</v>
      </c>
      <c r="C11" s="240">
        <v>25</v>
      </c>
      <c r="D11" s="240">
        <v>0</v>
      </c>
      <c r="E11" s="238">
        <f t="shared" si="1"/>
        <v>37.8787878787879</v>
      </c>
      <c r="F11" s="240">
        <v>16</v>
      </c>
      <c r="G11" s="240">
        <v>7</v>
      </c>
      <c r="H11" s="238">
        <f t="shared" si="2"/>
        <v>56.25</v>
      </c>
      <c r="I11" s="238">
        <f t="shared" si="3"/>
        <v>-100</v>
      </c>
      <c r="J11" s="237">
        <f t="shared" si="4"/>
        <v>9</v>
      </c>
      <c r="K11" s="250"/>
      <c r="L11" s="250"/>
      <c r="M11" s="250"/>
    </row>
    <row r="12" s="26" customFormat="1" ht="18" customHeight="1" spans="1:13">
      <c r="A12" s="206" t="s">
        <v>21</v>
      </c>
      <c r="B12" s="240">
        <v>420</v>
      </c>
      <c r="C12" s="240">
        <v>264</v>
      </c>
      <c r="D12" s="240">
        <v>21</v>
      </c>
      <c r="E12" s="238">
        <f t="shared" si="1"/>
        <v>62.8571428571429</v>
      </c>
      <c r="F12" s="240">
        <v>170</v>
      </c>
      <c r="G12" s="240">
        <v>26</v>
      </c>
      <c r="H12" s="238">
        <f t="shared" si="2"/>
        <v>55.2941176470588</v>
      </c>
      <c r="I12" s="238">
        <f t="shared" si="3"/>
        <v>-19.2307692307692</v>
      </c>
      <c r="J12" s="237">
        <f t="shared" si="4"/>
        <v>94</v>
      </c>
      <c r="K12" s="250"/>
      <c r="L12" s="250"/>
      <c r="M12" s="250"/>
    </row>
    <row r="13" s="26" customFormat="1" ht="18" customHeight="1" spans="1:13">
      <c r="A13" s="206" t="s">
        <v>22</v>
      </c>
      <c r="B13" s="240">
        <v>851</v>
      </c>
      <c r="C13" s="240">
        <v>267</v>
      </c>
      <c r="D13" s="240">
        <v>35</v>
      </c>
      <c r="E13" s="238">
        <f t="shared" si="1"/>
        <v>31.3748531139835</v>
      </c>
      <c r="F13" s="240">
        <v>321</v>
      </c>
      <c r="G13" s="240">
        <v>35</v>
      </c>
      <c r="H13" s="238">
        <f t="shared" si="2"/>
        <v>-16.8224299065421</v>
      </c>
      <c r="I13" s="238">
        <f t="shared" si="3"/>
        <v>0</v>
      </c>
      <c r="J13" s="237">
        <f t="shared" si="4"/>
        <v>-54</v>
      </c>
      <c r="K13" s="250"/>
      <c r="L13" s="250"/>
      <c r="M13" s="250"/>
    </row>
    <row r="14" s="26" customFormat="1" ht="18" customHeight="1" spans="1:13">
      <c r="A14" s="206" t="s">
        <v>23</v>
      </c>
      <c r="B14" s="240">
        <v>284</v>
      </c>
      <c r="C14" s="240">
        <v>137</v>
      </c>
      <c r="D14" s="240">
        <v>9</v>
      </c>
      <c r="E14" s="238">
        <f t="shared" si="1"/>
        <v>48.2394366197183</v>
      </c>
      <c r="F14" s="240">
        <v>90</v>
      </c>
      <c r="G14" s="240">
        <v>10</v>
      </c>
      <c r="H14" s="238">
        <f t="shared" si="2"/>
        <v>52.2222222222222</v>
      </c>
      <c r="I14" s="238">
        <f t="shared" si="3"/>
        <v>-10</v>
      </c>
      <c r="J14" s="237">
        <f t="shared" si="4"/>
        <v>47</v>
      </c>
      <c r="K14" s="250"/>
      <c r="L14" s="250"/>
      <c r="M14" s="250"/>
    </row>
    <row r="15" s="26" customFormat="1" ht="18" customHeight="1" spans="1:13">
      <c r="A15" s="206" t="s">
        <v>24</v>
      </c>
      <c r="B15" s="240">
        <v>567</v>
      </c>
      <c r="C15" s="240">
        <v>370</v>
      </c>
      <c r="D15" s="240">
        <v>35</v>
      </c>
      <c r="E15" s="238">
        <f t="shared" si="1"/>
        <v>65.2557319223986</v>
      </c>
      <c r="F15" s="240">
        <v>225</v>
      </c>
      <c r="G15" s="240">
        <v>29</v>
      </c>
      <c r="H15" s="238">
        <f t="shared" si="2"/>
        <v>64.4444444444444</v>
      </c>
      <c r="I15" s="238">
        <f t="shared" si="3"/>
        <v>20.6896551724138</v>
      </c>
      <c r="J15" s="237">
        <f t="shared" si="4"/>
        <v>145</v>
      </c>
      <c r="K15" s="250"/>
      <c r="L15" s="250"/>
      <c r="M15" s="250"/>
    </row>
    <row r="16" s="26" customFormat="1" ht="18" customHeight="1" spans="1:13">
      <c r="A16" s="206" t="s">
        <v>25</v>
      </c>
      <c r="B16" s="240">
        <v>762</v>
      </c>
      <c r="C16" s="240">
        <v>356</v>
      </c>
      <c r="D16" s="240">
        <v>85</v>
      </c>
      <c r="E16" s="238">
        <f t="shared" si="1"/>
        <v>46.7191601049869</v>
      </c>
      <c r="F16" s="240">
        <v>324</v>
      </c>
      <c r="G16" s="240">
        <v>14</v>
      </c>
      <c r="H16" s="238">
        <f t="shared" si="2"/>
        <v>9.87654320987654</v>
      </c>
      <c r="I16" s="238">
        <f t="shared" si="3"/>
        <v>507.142857142857</v>
      </c>
      <c r="J16" s="237">
        <f t="shared" si="4"/>
        <v>32</v>
      </c>
      <c r="K16" s="250"/>
      <c r="L16" s="250"/>
      <c r="M16" s="250"/>
    </row>
    <row r="17" s="26" customFormat="1" ht="18" customHeight="1" spans="1:13">
      <c r="A17" s="206" t="s">
        <v>26</v>
      </c>
      <c r="B17" s="240">
        <v>549</v>
      </c>
      <c r="C17" s="240">
        <v>257</v>
      </c>
      <c r="D17" s="240">
        <v>44</v>
      </c>
      <c r="E17" s="238">
        <f t="shared" si="1"/>
        <v>46.8123861566485</v>
      </c>
      <c r="F17" s="240">
        <v>230</v>
      </c>
      <c r="G17" s="240">
        <v>35</v>
      </c>
      <c r="H17" s="238">
        <f t="shared" si="2"/>
        <v>11.7391304347826</v>
      </c>
      <c r="I17" s="238">
        <f t="shared" si="3"/>
        <v>25.7142857142857</v>
      </c>
      <c r="J17" s="237">
        <f t="shared" si="4"/>
        <v>27</v>
      </c>
      <c r="K17" s="250"/>
      <c r="L17" s="250"/>
      <c r="M17" s="250"/>
    </row>
    <row r="18" s="26" customFormat="1" ht="18" customHeight="1" spans="1:13">
      <c r="A18" s="206" t="s">
        <v>27</v>
      </c>
      <c r="B18" s="240">
        <v>1820</v>
      </c>
      <c r="C18" s="240">
        <v>906</v>
      </c>
      <c r="D18" s="240">
        <v>846</v>
      </c>
      <c r="E18" s="238">
        <f t="shared" si="1"/>
        <v>49.7802197802198</v>
      </c>
      <c r="F18" s="240">
        <v>1733</v>
      </c>
      <c r="G18" s="240">
        <v>495</v>
      </c>
      <c r="H18" s="238">
        <f t="shared" si="2"/>
        <v>-47.7207155222158</v>
      </c>
      <c r="I18" s="238">
        <f t="shared" si="3"/>
        <v>70.9090909090909</v>
      </c>
      <c r="J18" s="237">
        <f t="shared" si="4"/>
        <v>-827</v>
      </c>
      <c r="K18" s="250"/>
      <c r="L18" s="250"/>
      <c r="M18" s="250"/>
    </row>
    <row r="19" s="26" customFormat="1" ht="18" customHeight="1" spans="1:13">
      <c r="A19" s="206" t="s">
        <v>28</v>
      </c>
      <c r="B19" s="240">
        <v>667</v>
      </c>
      <c r="C19" s="240">
        <v>270</v>
      </c>
      <c r="D19" s="240">
        <v>50</v>
      </c>
      <c r="E19" s="238">
        <f t="shared" si="1"/>
        <v>40.47976011994</v>
      </c>
      <c r="F19" s="240">
        <v>232</v>
      </c>
      <c r="G19" s="240">
        <v>51</v>
      </c>
      <c r="H19" s="238">
        <f t="shared" si="2"/>
        <v>16.3793103448276</v>
      </c>
      <c r="I19" s="238">
        <f t="shared" si="3"/>
        <v>-1.96078431372549</v>
      </c>
      <c r="J19" s="237">
        <f t="shared" si="4"/>
        <v>38</v>
      </c>
      <c r="K19" s="250"/>
      <c r="L19" s="250"/>
      <c r="M19" s="250"/>
    </row>
    <row r="20" s="26" customFormat="1" ht="18" customHeight="1" spans="1:13">
      <c r="A20" s="206" t="s">
        <v>29</v>
      </c>
      <c r="B20" s="240"/>
      <c r="C20" s="240"/>
      <c r="D20" s="240">
        <v>0</v>
      </c>
      <c r="E20" s="238">
        <f t="shared" si="1"/>
        <v>0</v>
      </c>
      <c r="F20" s="241"/>
      <c r="G20" s="240"/>
      <c r="H20" s="238">
        <f t="shared" si="2"/>
        <v>0</v>
      </c>
      <c r="I20" s="238">
        <f t="shared" si="3"/>
        <v>0</v>
      </c>
      <c r="J20" s="237">
        <f t="shared" si="4"/>
        <v>0</v>
      </c>
      <c r="K20" s="250"/>
      <c r="L20" s="250"/>
      <c r="M20" s="250"/>
    </row>
    <row r="21" s="26" customFormat="1" ht="18" customHeight="1" spans="1:13">
      <c r="A21" s="206" t="s">
        <v>30</v>
      </c>
      <c r="B21" s="240"/>
      <c r="C21" s="240">
        <v>14</v>
      </c>
      <c r="D21" s="240">
        <v>0</v>
      </c>
      <c r="E21" s="238">
        <f t="shared" si="1"/>
        <v>0</v>
      </c>
      <c r="F21" s="240"/>
      <c r="G21" s="240"/>
      <c r="H21" s="238">
        <f t="shared" si="2"/>
        <v>0</v>
      </c>
      <c r="I21" s="238">
        <f t="shared" si="3"/>
        <v>0</v>
      </c>
      <c r="J21" s="237">
        <f t="shared" si="4"/>
        <v>14</v>
      </c>
      <c r="K21" s="250"/>
      <c r="L21" s="250"/>
      <c r="M21" s="250"/>
    </row>
    <row r="22" s="26" customFormat="1" ht="18" customHeight="1" spans="1:13">
      <c r="A22" s="242" t="s">
        <v>31</v>
      </c>
      <c r="B22" s="237">
        <f t="shared" ref="B22:G22" si="6">SUM(B23:B28)</f>
        <v>8019</v>
      </c>
      <c r="C22" s="237">
        <f t="shared" si="6"/>
        <v>6073</v>
      </c>
      <c r="D22" s="237">
        <f t="shared" si="6"/>
        <v>1046</v>
      </c>
      <c r="E22" s="238">
        <f t="shared" si="1"/>
        <v>75.7326349918943</v>
      </c>
      <c r="F22" s="237">
        <f t="shared" si="6"/>
        <v>5726</v>
      </c>
      <c r="G22" s="237">
        <f t="shared" si="6"/>
        <v>1680</v>
      </c>
      <c r="H22" s="238">
        <f t="shared" si="2"/>
        <v>6.06007684247293</v>
      </c>
      <c r="I22" s="238">
        <f t="shared" si="3"/>
        <v>-37.7380952380952</v>
      </c>
      <c r="J22" s="237">
        <f t="shared" si="4"/>
        <v>347</v>
      </c>
      <c r="K22" s="250"/>
      <c r="L22" s="250"/>
      <c r="M22" s="250"/>
    </row>
    <row r="23" s="26" customFormat="1" ht="18" customHeight="1" spans="1:13">
      <c r="A23" s="242" t="s">
        <v>32</v>
      </c>
      <c r="B23" s="240">
        <v>300</v>
      </c>
      <c r="C23" s="240">
        <v>176</v>
      </c>
      <c r="D23" s="240">
        <v>16</v>
      </c>
      <c r="E23" s="238">
        <f t="shared" si="1"/>
        <v>58.6666666666667</v>
      </c>
      <c r="F23" s="240">
        <v>102</v>
      </c>
      <c r="G23" s="240">
        <v>14</v>
      </c>
      <c r="H23" s="238">
        <f t="shared" si="2"/>
        <v>72.5490196078431</v>
      </c>
      <c r="I23" s="238">
        <f t="shared" si="3"/>
        <v>14.2857142857143</v>
      </c>
      <c r="J23" s="237">
        <f t="shared" si="4"/>
        <v>74</v>
      </c>
      <c r="K23" s="250"/>
      <c r="L23" s="250"/>
      <c r="M23" s="250"/>
    </row>
    <row r="24" s="26" customFormat="1" ht="18" customHeight="1" spans="1:13">
      <c r="A24" s="242" t="s">
        <v>33</v>
      </c>
      <c r="B24" s="240">
        <v>900</v>
      </c>
      <c r="C24" s="240">
        <v>480</v>
      </c>
      <c r="D24" s="240">
        <v>175</v>
      </c>
      <c r="E24" s="238">
        <f t="shared" si="1"/>
        <v>53.3333333333333</v>
      </c>
      <c r="F24" s="240">
        <v>528</v>
      </c>
      <c r="G24" s="240">
        <v>102</v>
      </c>
      <c r="H24" s="238">
        <f t="shared" si="2"/>
        <v>-9.09090909090909</v>
      </c>
      <c r="I24" s="238">
        <f t="shared" si="3"/>
        <v>71.5686274509804</v>
      </c>
      <c r="J24" s="237">
        <f t="shared" si="4"/>
        <v>-48</v>
      </c>
      <c r="K24" s="250"/>
      <c r="L24" s="250"/>
      <c r="M24" s="250"/>
    </row>
    <row r="25" s="26" customFormat="1" ht="18" customHeight="1" spans="1:13">
      <c r="A25" s="242" t="s">
        <v>34</v>
      </c>
      <c r="B25" s="240">
        <v>2200</v>
      </c>
      <c r="C25" s="240">
        <v>1537</v>
      </c>
      <c r="D25" s="240">
        <v>573</v>
      </c>
      <c r="E25" s="238">
        <f t="shared" si="1"/>
        <v>69.8636363636364</v>
      </c>
      <c r="F25" s="240">
        <v>1134</v>
      </c>
      <c r="G25" s="240">
        <v>580</v>
      </c>
      <c r="H25" s="238">
        <f t="shared" si="2"/>
        <v>35.5379188712522</v>
      </c>
      <c r="I25" s="238">
        <f t="shared" si="3"/>
        <v>-1.20689655172414</v>
      </c>
      <c r="J25" s="237">
        <f t="shared" si="4"/>
        <v>403</v>
      </c>
      <c r="K25" s="250"/>
      <c r="L25" s="250"/>
      <c r="M25" s="250"/>
    </row>
    <row r="26" s="26" customFormat="1" ht="18" customHeight="1" spans="1:13">
      <c r="A26" s="242" t="s">
        <v>35</v>
      </c>
      <c r="B26" s="240">
        <v>3480</v>
      </c>
      <c r="C26" s="240">
        <v>2000</v>
      </c>
      <c r="D26" s="240">
        <v>0</v>
      </c>
      <c r="E26" s="238">
        <f t="shared" si="1"/>
        <v>57.4712643678161</v>
      </c>
      <c r="F26" s="240"/>
      <c r="G26" s="240">
        <v>0</v>
      </c>
      <c r="H26" s="238">
        <f t="shared" si="2"/>
        <v>0</v>
      </c>
      <c r="I26" s="238">
        <f t="shared" si="3"/>
        <v>0</v>
      </c>
      <c r="J26" s="237">
        <f t="shared" si="4"/>
        <v>2000</v>
      </c>
      <c r="K26" s="250"/>
      <c r="L26" s="250"/>
      <c r="M26" s="250"/>
    </row>
    <row r="27" s="26" customFormat="1" ht="18" customHeight="1" spans="1:13">
      <c r="A27" s="206" t="s">
        <v>36</v>
      </c>
      <c r="B27" s="240">
        <v>1130</v>
      </c>
      <c r="C27" s="240">
        <v>1875</v>
      </c>
      <c r="D27" s="240">
        <v>282</v>
      </c>
      <c r="E27" s="238">
        <f t="shared" si="1"/>
        <v>165.929203539823</v>
      </c>
      <c r="F27" s="240">
        <v>3956</v>
      </c>
      <c r="G27" s="240">
        <v>983</v>
      </c>
      <c r="H27" s="238">
        <f t="shared" si="2"/>
        <v>-52.6036400404449</v>
      </c>
      <c r="I27" s="238">
        <f t="shared" si="3"/>
        <v>-71.3123092573754</v>
      </c>
      <c r="J27" s="237">
        <f t="shared" si="4"/>
        <v>-2081</v>
      </c>
      <c r="K27" s="250"/>
      <c r="L27" s="250"/>
      <c r="M27" s="250"/>
    </row>
    <row r="28" s="26" customFormat="1" ht="18" customHeight="1" spans="1:12">
      <c r="A28" s="242" t="s">
        <v>37</v>
      </c>
      <c r="B28" s="240">
        <v>9</v>
      </c>
      <c r="C28" s="240">
        <v>5</v>
      </c>
      <c r="D28" s="240">
        <v>0</v>
      </c>
      <c r="E28" s="238">
        <f t="shared" si="1"/>
        <v>55.5555555555556</v>
      </c>
      <c r="F28" s="240">
        <v>6</v>
      </c>
      <c r="G28" s="240">
        <v>1</v>
      </c>
      <c r="H28" s="238">
        <f t="shared" si="2"/>
        <v>-16.6666666666667</v>
      </c>
      <c r="I28" s="238">
        <f t="shared" si="3"/>
        <v>-100</v>
      </c>
      <c r="J28" s="237">
        <f t="shared" si="4"/>
        <v>-1</v>
      </c>
      <c r="K28" s="250"/>
      <c r="L28" s="250"/>
    </row>
    <row r="29" s="26" customFormat="1" customHeight="1" spans="1:12">
      <c r="A29" s="204" t="s">
        <v>38</v>
      </c>
      <c r="B29" s="240">
        <v>500</v>
      </c>
      <c r="C29" s="240">
        <v>120</v>
      </c>
      <c r="D29" s="240">
        <v>-6</v>
      </c>
      <c r="E29" s="238">
        <f t="shared" si="1"/>
        <v>24</v>
      </c>
      <c r="F29" s="240">
        <v>121</v>
      </c>
      <c r="G29" s="240">
        <v>105</v>
      </c>
      <c r="H29" s="238">
        <f t="shared" si="2"/>
        <v>-0.826446280991736</v>
      </c>
      <c r="I29" s="238">
        <f t="shared" si="3"/>
        <v>-105.714285714286</v>
      </c>
      <c r="J29" s="237">
        <f t="shared" si="4"/>
        <v>-1</v>
      </c>
      <c r="K29" s="250"/>
      <c r="L29" s="250"/>
    </row>
    <row r="30" s="26" customFormat="1" customHeight="1" spans="1:12">
      <c r="A30" s="204" t="s">
        <v>39</v>
      </c>
      <c r="B30" s="240"/>
      <c r="C30" s="240"/>
      <c r="D30" s="243"/>
      <c r="E30" s="238">
        <f t="shared" si="1"/>
        <v>0</v>
      </c>
      <c r="F30" s="240"/>
      <c r="G30" s="240"/>
      <c r="H30" s="238">
        <f t="shared" si="2"/>
        <v>0</v>
      </c>
      <c r="I30" s="238">
        <f t="shared" si="3"/>
        <v>0</v>
      </c>
      <c r="J30" s="237">
        <f t="shared" si="4"/>
        <v>0</v>
      </c>
      <c r="K30" s="250"/>
      <c r="L30" s="250"/>
    </row>
    <row r="31" s="26" customFormat="1" customHeight="1" spans="1:12">
      <c r="A31" s="244" t="s">
        <v>40</v>
      </c>
      <c r="B31" s="237">
        <f t="shared" ref="B31:G31" si="7">SUM(B32:B34)</f>
        <v>19480</v>
      </c>
      <c r="C31" s="237">
        <f t="shared" si="7"/>
        <v>11341</v>
      </c>
      <c r="D31" s="237">
        <f t="shared" si="7"/>
        <v>2502</v>
      </c>
      <c r="E31" s="238">
        <f t="shared" si="1"/>
        <v>58.2186858316222</v>
      </c>
      <c r="F31" s="237">
        <f t="shared" si="7"/>
        <v>10954</v>
      </c>
      <c r="G31" s="237">
        <f t="shared" si="7"/>
        <v>2585</v>
      </c>
      <c r="H31" s="238">
        <f t="shared" si="2"/>
        <v>3.53295599780902</v>
      </c>
      <c r="I31" s="238">
        <f t="shared" si="3"/>
        <v>-3.21083172147002</v>
      </c>
      <c r="J31" s="237">
        <f t="shared" si="4"/>
        <v>387</v>
      </c>
      <c r="K31" s="250"/>
      <c r="L31" s="250"/>
    </row>
    <row r="32" s="26" customFormat="1" customHeight="1" spans="1:13">
      <c r="A32" s="245" t="s">
        <v>41</v>
      </c>
      <c r="B32" s="246">
        <v>4145</v>
      </c>
      <c r="C32" s="240">
        <v>1605</v>
      </c>
      <c r="D32" s="240">
        <v>119</v>
      </c>
      <c r="E32" s="238">
        <f t="shared" si="1"/>
        <v>38.7213510253317</v>
      </c>
      <c r="F32" s="240">
        <v>1322</v>
      </c>
      <c r="G32" s="240">
        <v>138</v>
      </c>
      <c r="H32" s="238">
        <f t="shared" si="2"/>
        <v>21.4069591527988</v>
      </c>
      <c r="I32" s="238">
        <f t="shared" si="3"/>
        <v>-13.768115942029</v>
      </c>
      <c r="J32" s="237">
        <f t="shared" si="4"/>
        <v>283</v>
      </c>
      <c r="K32" s="250"/>
      <c r="L32" s="250"/>
      <c r="M32" s="250"/>
    </row>
    <row r="33" s="26" customFormat="1" customHeight="1" spans="1:13">
      <c r="A33" s="245" t="s">
        <v>42</v>
      </c>
      <c r="B33" s="246">
        <v>7316</v>
      </c>
      <c r="C33" s="240">
        <v>3663</v>
      </c>
      <c r="D33" s="240">
        <v>1337</v>
      </c>
      <c r="E33" s="238">
        <f t="shared" si="1"/>
        <v>50.0683433570257</v>
      </c>
      <c r="F33" s="240">
        <v>3906</v>
      </c>
      <c r="G33" s="240">
        <v>767</v>
      </c>
      <c r="H33" s="238">
        <f t="shared" si="2"/>
        <v>-6.22119815668203</v>
      </c>
      <c r="I33" s="238">
        <f t="shared" si="3"/>
        <v>74.3155149934811</v>
      </c>
      <c r="J33" s="237">
        <f t="shared" si="4"/>
        <v>-243</v>
      </c>
      <c r="K33" s="250"/>
      <c r="L33" s="250"/>
      <c r="M33" s="250"/>
    </row>
    <row r="34" s="26" customFormat="1" customHeight="1" spans="1:12">
      <c r="A34" s="245" t="s">
        <v>43</v>
      </c>
      <c r="B34" s="237">
        <f t="shared" ref="B34:G34" si="8">B22</f>
        <v>8019</v>
      </c>
      <c r="C34" s="237">
        <f t="shared" si="8"/>
        <v>6073</v>
      </c>
      <c r="D34" s="237">
        <f t="shared" si="8"/>
        <v>1046</v>
      </c>
      <c r="E34" s="238">
        <f t="shared" si="1"/>
        <v>75.7326349918943</v>
      </c>
      <c r="F34" s="237">
        <f t="shared" si="8"/>
        <v>5726</v>
      </c>
      <c r="G34" s="237">
        <f t="shared" si="8"/>
        <v>1680</v>
      </c>
      <c r="H34" s="238">
        <f t="shared" si="2"/>
        <v>6.06007684247293</v>
      </c>
      <c r="I34" s="238">
        <f t="shared" si="3"/>
        <v>-37.7380952380952</v>
      </c>
      <c r="J34" s="237">
        <f t="shared" si="4"/>
        <v>347</v>
      </c>
      <c r="K34" s="250"/>
      <c r="L34" s="250"/>
    </row>
  </sheetData>
  <mergeCells count="7">
    <mergeCell ref="A1:J1"/>
    <mergeCell ref="C3:D3"/>
    <mergeCell ref="H3:I3"/>
    <mergeCell ref="A3:A4"/>
    <mergeCell ref="B3:B4"/>
    <mergeCell ref="E3:E4"/>
    <mergeCell ref="J3:J4"/>
  </mergeCells>
  <printOptions horizontalCentered="1"/>
  <pageMargins left="0" right="0.160416666666667" top="0.2125" bottom="0.2125" header="0.511805555555556" footer="0.511805555555556"/>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6"/>
  <sheetViews>
    <sheetView topLeftCell="A137" workbookViewId="0">
      <selection activeCell="A177" sqref="A177"/>
    </sheetView>
  </sheetViews>
  <sheetFormatPr defaultColWidth="9" defaultRowHeight="13.5" outlineLevelCol="3"/>
  <cols>
    <col min="1" max="1" width="65.25" style="19" customWidth="1"/>
    <col min="2" max="2" width="11.25" style="19" customWidth="1"/>
    <col min="3" max="3" width="13.75" style="19" customWidth="1"/>
    <col min="4" max="4" width="12" style="19" customWidth="1"/>
    <col min="5" max="16384" width="9" style="19"/>
  </cols>
  <sheetData>
    <row r="1" ht="28" customHeight="1" spans="1:4">
      <c r="A1" s="83" t="s">
        <v>1785</v>
      </c>
      <c r="B1" s="83"/>
      <c r="C1" s="83"/>
      <c r="D1" s="83"/>
    </row>
    <row r="2" spans="1:1">
      <c r="A2" s="19" t="s">
        <v>1786</v>
      </c>
    </row>
    <row r="3" s="19" customFormat="1" ht="19" customHeight="1" spans="1:4">
      <c r="A3" s="84" t="s">
        <v>1787</v>
      </c>
      <c r="B3" s="85"/>
      <c r="C3" s="85"/>
      <c r="D3" s="86"/>
    </row>
    <row r="4" s="25" customFormat="1" ht="14.25" spans="1:4">
      <c r="A4" s="87" t="s">
        <v>1674</v>
      </c>
      <c r="B4" s="88" t="s">
        <v>1554</v>
      </c>
      <c r="C4" s="88" t="s">
        <v>1555</v>
      </c>
      <c r="D4" s="89" t="s">
        <v>469</v>
      </c>
    </row>
    <row r="5" s="25" customFormat="1" spans="1:4">
      <c r="A5" s="90" t="s">
        <v>1788</v>
      </c>
      <c r="B5" s="72">
        <f>B6</f>
        <v>0</v>
      </c>
      <c r="C5" s="72">
        <f>C6</f>
        <v>0</v>
      </c>
      <c r="D5" s="91"/>
    </row>
    <row r="6" s="25" customFormat="1" spans="1:4">
      <c r="A6" s="92" t="s">
        <v>1789</v>
      </c>
      <c r="B6" s="73">
        <f>SUM(B7:B10)</f>
        <v>0</v>
      </c>
      <c r="C6" s="73">
        <f>SUM(C7:C10)</f>
        <v>0</v>
      </c>
      <c r="D6" s="91"/>
    </row>
    <row r="7" s="25" customFormat="1" spans="1:4">
      <c r="A7" s="92" t="s">
        <v>1790</v>
      </c>
      <c r="B7" s="42"/>
      <c r="C7" s="42"/>
      <c r="D7" s="91"/>
    </row>
    <row r="8" s="25" customFormat="1" spans="1:4">
      <c r="A8" s="92" t="s">
        <v>1791</v>
      </c>
      <c r="B8" s="42"/>
      <c r="C8" s="42"/>
      <c r="D8" s="91"/>
    </row>
    <row r="9" s="25" customFormat="1" spans="1:4">
      <c r="A9" s="92" t="s">
        <v>1792</v>
      </c>
      <c r="B9" s="42"/>
      <c r="C9" s="42"/>
      <c r="D9" s="91"/>
    </row>
    <row r="10" s="25" customFormat="1" spans="1:4">
      <c r="A10" s="92" t="s">
        <v>1793</v>
      </c>
      <c r="B10" s="42"/>
      <c r="C10" s="42"/>
      <c r="D10" s="91"/>
    </row>
    <row r="11" s="25" customFormat="1" spans="1:4">
      <c r="A11" s="90" t="s">
        <v>1794</v>
      </c>
      <c r="B11" s="73">
        <f>SUM(B12,B16)</f>
        <v>150</v>
      </c>
      <c r="C11" s="73">
        <f>SUM(C12,C16)</f>
        <v>68</v>
      </c>
      <c r="D11" s="93">
        <f t="shared" ref="D11:D13" si="0">C11/B11*100</f>
        <v>45.3333333333333</v>
      </c>
    </row>
    <row r="12" s="25" customFormat="1" spans="1:4">
      <c r="A12" s="92" t="s">
        <v>1795</v>
      </c>
      <c r="B12" s="73">
        <f>SUM(B13:B15)</f>
        <v>150</v>
      </c>
      <c r="C12" s="73">
        <f>SUM(C13:C15)</f>
        <v>68</v>
      </c>
      <c r="D12" s="93">
        <f t="shared" si="0"/>
        <v>45.3333333333333</v>
      </c>
    </row>
    <row r="13" s="25" customFormat="1" spans="1:4">
      <c r="A13" s="92" t="s">
        <v>1796</v>
      </c>
      <c r="B13" s="42">
        <v>150</v>
      </c>
      <c r="C13" s="42">
        <v>68</v>
      </c>
      <c r="D13" s="93">
        <f t="shared" si="0"/>
        <v>45.3333333333333</v>
      </c>
    </row>
    <row r="14" s="25" customFormat="1" spans="1:4">
      <c r="A14" s="92" t="s">
        <v>1797</v>
      </c>
      <c r="B14" s="42"/>
      <c r="C14" s="42"/>
      <c r="D14" s="91"/>
    </row>
    <row r="15" s="25" customFormat="1" spans="1:4">
      <c r="A15" s="92" t="s">
        <v>1798</v>
      </c>
      <c r="B15" s="42"/>
      <c r="C15" s="42"/>
      <c r="D15" s="91"/>
    </row>
    <row r="16" s="25" customFormat="1" spans="1:4">
      <c r="A16" s="92" t="s">
        <v>1799</v>
      </c>
      <c r="B16" s="73">
        <f>SUM(B17:B19)</f>
        <v>0</v>
      </c>
      <c r="C16" s="73">
        <f>SUM(C17:C19)</f>
        <v>0</v>
      </c>
      <c r="D16" s="91"/>
    </row>
    <row r="17" s="25" customFormat="1" spans="1:4">
      <c r="A17" s="92" t="s">
        <v>1796</v>
      </c>
      <c r="B17" s="42"/>
      <c r="C17" s="42"/>
      <c r="D17" s="91"/>
    </row>
    <row r="18" s="25" customFormat="1" spans="1:4">
      <c r="A18" s="92" t="s">
        <v>1797</v>
      </c>
      <c r="B18" s="42"/>
      <c r="C18" s="42"/>
      <c r="D18" s="91"/>
    </row>
    <row r="19" s="25" customFormat="1" spans="1:4">
      <c r="A19" s="94" t="s">
        <v>1800</v>
      </c>
      <c r="B19" s="42"/>
      <c r="C19" s="42"/>
      <c r="D19" s="91"/>
    </row>
    <row r="20" s="25" customFormat="1" spans="1:4">
      <c r="A20" s="90" t="s">
        <v>1801</v>
      </c>
      <c r="B20" s="73">
        <f>SUM(B21:B22)</f>
        <v>0</v>
      </c>
      <c r="C20" s="73">
        <f>SUM(C21:C22)</f>
        <v>0</v>
      </c>
      <c r="D20" s="91"/>
    </row>
    <row r="21" s="25" customFormat="1" spans="1:4">
      <c r="A21" s="90" t="s">
        <v>1802</v>
      </c>
      <c r="B21" s="42"/>
      <c r="C21" s="42"/>
      <c r="D21" s="91"/>
    </row>
    <row r="22" s="25" customFormat="1" spans="1:4">
      <c r="A22" s="90" t="s">
        <v>1803</v>
      </c>
      <c r="B22" s="73">
        <f>SUM(B23:B26)</f>
        <v>0</v>
      </c>
      <c r="C22" s="73">
        <f>SUM(C23:C26)</f>
        <v>0</v>
      </c>
      <c r="D22" s="91"/>
    </row>
    <row r="23" s="25" customFormat="1" spans="1:4">
      <c r="A23" s="90" t="s">
        <v>1804</v>
      </c>
      <c r="B23" s="42"/>
      <c r="C23" s="42"/>
      <c r="D23" s="91"/>
    </row>
    <row r="24" s="25" customFormat="1" spans="1:4">
      <c r="A24" s="90" t="s">
        <v>1805</v>
      </c>
      <c r="B24" s="42"/>
      <c r="C24" s="42"/>
      <c r="D24" s="91"/>
    </row>
    <row r="25" s="25" customFormat="1" spans="1:4">
      <c r="A25" s="90" t="s">
        <v>1806</v>
      </c>
      <c r="B25" s="42"/>
      <c r="C25" s="42"/>
      <c r="D25" s="91"/>
    </row>
    <row r="26" s="25" customFormat="1" spans="1:4">
      <c r="A26" s="90" t="s">
        <v>1807</v>
      </c>
      <c r="B26" s="42"/>
      <c r="C26" s="42"/>
      <c r="D26" s="91"/>
    </row>
    <row r="27" s="25" customFormat="1" spans="1:4">
      <c r="A27" s="90" t="s">
        <v>1808</v>
      </c>
      <c r="B27" s="73">
        <f>SUM(B28,B41,B47,B51:B52,B58,B64)</f>
        <v>407</v>
      </c>
      <c r="C27" s="73">
        <f>SUM(C28,C41,C47,C51:C52,C58,C64)</f>
        <v>487</v>
      </c>
      <c r="D27" s="93">
        <f t="shared" ref="D27:D29" si="1">C27/B27*100</f>
        <v>119.65601965602</v>
      </c>
    </row>
    <row r="28" s="25" customFormat="1" spans="1:4">
      <c r="A28" s="90" t="s">
        <v>1809</v>
      </c>
      <c r="B28" s="73">
        <f>SUM(B29:B40)</f>
        <v>218</v>
      </c>
      <c r="C28" s="73">
        <f>SUM(C29:C40)</f>
        <v>463</v>
      </c>
      <c r="D28" s="93">
        <f t="shared" si="1"/>
        <v>212.385321100917</v>
      </c>
    </row>
    <row r="29" s="25" customFormat="1" spans="1:4">
      <c r="A29" s="94" t="s">
        <v>1810</v>
      </c>
      <c r="B29" s="42">
        <v>201</v>
      </c>
      <c r="C29" s="42">
        <v>122</v>
      </c>
      <c r="D29" s="93">
        <f t="shared" si="1"/>
        <v>60.6965174129353</v>
      </c>
    </row>
    <row r="30" s="25" customFormat="1" spans="1:4">
      <c r="A30" s="94" t="s">
        <v>1811</v>
      </c>
      <c r="B30" s="42"/>
      <c r="C30" s="42"/>
      <c r="D30" s="91"/>
    </row>
    <row r="31" s="25" customFormat="1" spans="1:4">
      <c r="A31" s="94" t="s">
        <v>1812</v>
      </c>
      <c r="B31" s="42"/>
      <c r="C31" s="42"/>
      <c r="D31" s="91"/>
    </row>
    <row r="32" s="25" customFormat="1" spans="1:4">
      <c r="A32" s="94" t="s">
        <v>1813</v>
      </c>
      <c r="B32" s="42"/>
      <c r="C32" s="42"/>
      <c r="D32" s="91"/>
    </row>
    <row r="33" s="25" customFormat="1" spans="1:4">
      <c r="A33" s="94" t="s">
        <v>1814</v>
      </c>
      <c r="B33" s="42">
        <v>17</v>
      </c>
      <c r="C33" s="42"/>
      <c r="D33" s="93">
        <f>C33/B33*100</f>
        <v>0</v>
      </c>
    </row>
    <row r="34" s="25" customFormat="1" spans="1:4">
      <c r="A34" s="94" t="s">
        <v>1815</v>
      </c>
      <c r="B34" s="42"/>
      <c r="C34" s="42"/>
      <c r="D34" s="91"/>
    </row>
    <row r="35" s="25" customFormat="1" spans="1:4">
      <c r="A35" s="94" t="s">
        <v>1816</v>
      </c>
      <c r="B35" s="42"/>
      <c r="C35" s="42"/>
      <c r="D35" s="91"/>
    </row>
    <row r="36" s="25" customFormat="1" spans="1:4">
      <c r="A36" s="94" t="s">
        <v>1817</v>
      </c>
      <c r="B36" s="42"/>
      <c r="C36" s="42"/>
      <c r="D36" s="91"/>
    </row>
    <row r="37" s="25" customFormat="1" spans="1:4">
      <c r="A37" s="94" t="s">
        <v>1818</v>
      </c>
      <c r="B37" s="42"/>
      <c r="C37" s="42">
        <v>341</v>
      </c>
      <c r="D37" s="91"/>
    </row>
    <row r="38" s="25" customFormat="1" spans="1:4">
      <c r="A38" s="95" t="s">
        <v>1819</v>
      </c>
      <c r="B38" s="42"/>
      <c r="C38" s="42"/>
      <c r="D38" s="91"/>
    </row>
    <row r="39" s="25" customFormat="1" spans="1:4">
      <c r="A39" s="95" t="s">
        <v>1477</v>
      </c>
      <c r="B39" s="42"/>
      <c r="C39" s="42"/>
      <c r="D39" s="91"/>
    </row>
    <row r="40" s="25" customFormat="1" spans="1:4">
      <c r="A40" s="94" t="s">
        <v>1820</v>
      </c>
      <c r="B40" s="42"/>
      <c r="C40" s="42"/>
      <c r="D40" s="91"/>
    </row>
    <row r="41" s="25" customFormat="1" spans="1:4">
      <c r="A41" s="90" t="s">
        <v>1821</v>
      </c>
      <c r="B41" s="73">
        <f>SUM(B42:B46)</f>
        <v>0</v>
      </c>
      <c r="C41" s="73">
        <f>SUM(C42:C46)</f>
        <v>0</v>
      </c>
      <c r="D41" s="91"/>
    </row>
    <row r="42" s="25" customFormat="1" spans="1:4">
      <c r="A42" s="94" t="s">
        <v>1822</v>
      </c>
      <c r="B42" s="42"/>
      <c r="C42" s="42"/>
      <c r="D42" s="91"/>
    </row>
    <row r="43" s="25" customFormat="1" spans="1:4">
      <c r="A43" s="94" t="s">
        <v>1823</v>
      </c>
      <c r="B43" s="42"/>
      <c r="C43" s="42"/>
      <c r="D43" s="91"/>
    </row>
    <row r="44" s="25" customFormat="1" spans="1:4">
      <c r="A44" s="94" t="s">
        <v>1824</v>
      </c>
      <c r="B44" s="42"/>
      <c r="C44" s="42"/>
      <c r="D44" s="91"/>
    </row>
    <row r="45" s="25" customFormat="1" spans="1:4">
      <c r="A45" s="94" t="s">
        <v>1825</v>
      </c>
      <c r="B45" s="42"/>
      <c r="C45" s="42"/>
      <c r="D45" s="91"/>
    </row>
    <row r="46" s="25" customFormat="1" spans="1:4">
      <c r="A46" s="94" t="s">
        <v>1826</v>
      </c>
      <c r="B46" s="42"/>
      <c r="C46" s="42"/>
      <c r="D46" s="91"/>
    </row>
    <row r="47" s="25" customFormat="1" spans="1:4">
      <c r="A47" s="90" t="s">
        <v>1827</v>
      </c>
      <c r="B47" s="73">
        <f>SUM(B48:B50)</f>
        <v>0</v>
      </c>
      <c r="C47" s="73">
        <f>SUM(C48:C50)</f>
        <v>0</v>
      </c>
      <c r="D47" s="91"/>
    </row>
    <row r="48" s="25" customFormat="1" spans="1:4">
      <c r="A48" s="94" t="s">
        <v>1810</v>
      </c>
      <c r="B48" s="42"/>
      <c r="C48" s="42"/>
      <c r="D48" s="91"/>
    </row>
    <row r="49" s="25" customFormat="1" spans="1:4">
      <c r="A49" s="94" t="s">
        <v>1811</v>
      </c>
      <c r="B49" s="42"/>
      <c r="C49" s="42"/>
      <c r="D49" s="91"/>
    </row>
    <row r="50" s="25" customFormat="1" spans="1:4">
      <c r="A50" s="94" t="s">
        <v>1828</v>
      </c>
      <c r="B50" s="42"/>
      <c r="C50" s="42"/>
      <c r="D50" s="91"/>
    </row>
    <row r="51" s="25" customFormat="1" spans="1:4">
      <c r="A51" s="90" t="s">
        <v>1829</v>
      </c>
      <c r="B51" s="42">
        <v>189</v>
      </c>
      <c r="C51" s="42">
        <v>24</v>
      </c>
      <c r="D51" s="93">
        <f>C51/B51*100</f>
        <v>12.6984126984127</v>
      </c>
    </row>
    <row r="52" s="25" customFormat="1" spans="1:4">
      <c r="A52" s="90" t="s">
        <v>1830</v>
      </c>
      <c r="B52" s="73">
        <f>SUM(B53:B57)</f>
        <v>0</v>
      </c>
      <c r="C52" s="73">
        <f>SUM(C53:C57)</f>
        <v>0</v>
      </c>
      <c r="D52" s="91"/>
    </row>
    <row r="53" s="25" customFormat="1" spans="1:4">
      <c r="A53" s="94" t="s">
        <v>1831</v>
      </c>
      <c r="B53" s="42"/>
      <c r="C53" s="42"/>
      <c r="D53" s="91"/>
    </row>
    <row r="54" s="25" customFormat="1" spans="1:4">
      <c r="A54" s="94" t="s">
        <v>1832</v>
      </c>
      <c r="B54" s="42"/>
      <c r="C54" s="42"/>
      <c r="D54" s="91"/>
    </row>
    <row r="55" s="25" customFormat="1" spans="1:4">
      <c r="A55" s="94" t="s">
        <v>1833</v>
      </c>
      <c r="B55" s="42"/>
      <c r="C55" s="42"/>
      <c r="D55" s="91"/>
    </row>
    <row r="56" s="25" customFormat="1" spans="1:4">
      <c r="A56" s="94" t="s">
        <v>1834</v>
      </c>
      <c r="B56" s="42"/>
      <c r="C56" s="42"/>
      <c r="D56" s="91"/>
    </row>
    <row r="57" s="25" customFormat="1" spans="1:4">
      <c r="A57" s="90" t="s">
        <v>1835</v>
      </c>
      <c r="B57" s="42"/>
      <c r="C57" s="42"/>
      <c r="D57" s="91"/>
    </row>
    <row r="58" s="25" customFormat="1" spans="1:4">
      <c r="A58" s="90" t="s">
        <v>1836</v>
      </c>
      <c r="B58" s="73">
        <f>SUM(B59:B63)</f>
        <v>0</v>
      </c>
      <c r="C58" s="73">
        <f>SUM(C59:C63)</f>
        <v>0</v>
      </c>
      <c r="D58" s="91"/>
    </row>
    <row r="59" s="25" customFormat="1" spans="1:4">
      <c r="A59" s="94" t="s">
        <v>1822</v>
      </c>
      <c r="B59" s="42"/>
      <c r="C59" s="42"/>
      <c r="D59" s="91"/>
    </row>
    <row r="60" s="25" customFormat="1" spans="1:4">
      <c r="A60" s="94" t="s">
        <v>1823</v>
      </c>
      <c r="B60" s="42"/>
      <c r="C60" s="42"/>
      <c r="D60" s="91"/>
    </row>
    <row r="61" s="25" customFormat="1" spans="1:4">
      <c r="A61" s="94" t="s">
        <v>1824</v>
      </c>
      <c r="B61" s="42"/>
      <c r="C61" s="42"/>
      <c r="D61" s="91"/>
    </row>
    <row r="62" s="25" customFormat="1" spans="1:4">
      <c r="A62" s="94" t="s">
        <v>1825</v>
      </c>
      <c r="B62" s="42"/>
      <c r="C62" s="42"/>
      <c r="D62" s="91"/>
    </row>
    <row r="63" s="25" customFormat="1" spans="1:4">
      <c r="A63" s="94" t="s">
        <v>1837</v>
      </c>
      <c r="B63" s="42"/>
      <c r="C63" s="42"/>
      <c r="D63" s="91"/>
    </row>
    <row r="64" s="25" customFormat="1" spans="1:4">
      <c r="A64" s="90" t="s">
        <v>1838</v>
      </c>
      <c r="B64" s="42"/>
      <c r="C64" s="42"/>
      <c r="D64" s="91"/>
    </row>
    <row r="65" s="25" customFormat="1" spans="1:4">
      <c r="A65" s="90" t="s">
        <v>1839</v>
      </c>
      <c r="B65" s="73">
        <f>SUM(B66,B72,B77,B82,B85)</f>
        <v>0</v>
      </c>
      <c r="C65" s="73">
        <f>SUM(C66,C72,C77,C82,C85)</f>
        <v>0</v>
      </c>
      <c r="D65" s="91"/>
    </row>
    <row r="66" s="25" customFormat="1" spans="1:4">
      <c r="A66" s="94" t="s">
        <v>1840</v>
      </c>
      <c r="B66" s="73">
        <f>SUM(B67:B71)</f>
        <v>0</v>
      </c>
      <c r="C66" s="73">
        <f>SUM(C67:C71)</f>
        <v>0</v>
      </c>
      <c r="D66" s="91"/>
    </row>
    <row r="67" s="25" customFormat="1" spans="1:4">
      <c r="A67" s="42" t="s">
        <v>1841</v>
      </c>
      <c r="B67" s="42"/>
      <c r="C67" s="42"/>
      <c r="D67" s="91"/>
    </row>
    <row r="68" s="25" customFormat="1" spans="1:4">
      <c r="A68" s="42" t="s">
        <v>1842</v>
      </c>
      <c r="B68" s="42"/>
      <c r="C68" s="42"/>
      <c r="D68" s="91"/>
    </row>
    <row r="69" s="25" customFormat="1" spans="1:4">
      <c r="A69" s="42" t="s">
        <v>1843</v>
      </c>
      <c r="B69" s="42"/>
      <c r="C69" s="42"/>
      <c r="D69" s="91"/>
    </row>
    <row r="70" s="25" customFormat="1" spans="1:4">
      <c r="A70" s="42" t="s">
        <v>1844</v>
      </c>
      <c r="B70" s="42"/>
      <c r="C70" s="42"/>
      <c r="D70" s="91"/>
    </row>
    <row r="71" s="25" customFormat="1" spans="1:4">
      <c r="A71" s="42" t="s">
        <v>1845</v>
      </c>
      <c r="B71" s="42"/>
      <c r="C71" s="42"/>
      <c r="D71" s="91"/>
    </row>
    <row r="72" s="25" customFormat="1" spans="1:4">
      <c r="A72" s="94" t="s">
        <v>1846</v>
      </c>
      <c r="B72" s="73">
        <f>SUM(B73:B76)</f>
        <v>0</v>
      </c>
      <c r="C72" s="73">
        <f>SUM(C73:C76)</f>
        <v>0</v>
      </c>
      <c r="D72" s="91"/>
    </row>
    <row r="73" s="25" customFormat="1" spans="1:4">
      <c r="A73" s="94" t="s">
        <v>1797</v>
      </c>
      <c r="B73" s="42"/>
      <c r="C73" s="42"/>
      <c r="D73" s="91"/>
    </row>
    <row r="74" s="25" customFormat="1" spans="1:4">
      <c r="A74" s="94" t="s">
        <v>1847</v>
      </c>
      <c r="B74" s="42"/>
      <c r="C74" s="42"/>
      <c r="D74" s="91"/>
    </row>
    <row r="75" s="25" customFormat="1" spans="1:4">
      <c r="A75" s="94" t="s">
        <v>1848</v>
      </c>
      <c r="B75" s="42"/>
      <c r="C75" s="42"/>
      <c r="D75" s="91"/>
    </row>
    <row r="76" s="25" customFormat="1" spans="1:4">
      <c r="A76" s="94" t="s">
        <v>1849</v>
      </c>
      <c r="B76" s="42"/>
      <c r="C76" s="42"/>
      <c r="D76" s="91"/>
    </row>
    <row r="77" s="25" customFormat="1" spans="1:4">
      <c r="A77" s="94" t="s">
        <v>1850</v>
      </c>
      <c r="B77" s="73">
        <f>SUM(B78:B81)</f>
        <v>0</v>
      </c>
      <c r="C77" s="73">
        <f>SUM(C78:C81)</f>
        <v>0</v>
      </c>
      <c r="D77" s="91"/>
    </row>
    <row r="78" s="25" customFormat="1" spans="1:4">
      <c r="A78" s="94" t="s">
        <v>1797</v>
      </c>
      <c r="B78" s="42"/>
      <c r="C78" s="42"/>
      <c r="D78" s="91"/>
    </row>
    <row r="79" s="25" customFormat="1" spans="1:4">
      <c r="A79" s="94" t="s">
        <v>1847</v>
      </c>
      <c r="B79" s="42"/>
      <c r="C79" s="42"/>
      <c r="D79" s="91"/>
    </row>
    <row r="80" s="25" customFormat="1" spans="1:4">
      <c r="A80" s="94" t="s">
        <v>1851</v>
      </c>
      <c r="B80" s="42"/>
      <c r="C80" s="42"/>
      <c r="D80" s="91"/>
    </row>
    <row r="81" s="25" customFormat="1" spans="1:4">
      <c r="A81" s="94" t="s">
        <v>1852</v>
      </c>
      <c r="B81" s="42"/>
      <c r="C81" s="42"/>
      <c r="D81" s="91"/>
    </row>
    <row r="82" s="25" customFormat="1" spans="1:4">
      <c r="A82" s="94" t="s">
        <v>1853</v>
      </c>
      <c r="B82" s="73">
        <f>SUM(B83:B84)</f>
        <v>0</v>
      </c>
      <c r="C82" s="73">
        <f>SUM(C83:C84)</f>
        <v>0</v>
      </c>
      <c r="D82" s="91"/>
    </row>
    <row r="83" s="25" customFormat="1" spans="1:4">
      <c r="A83" s="94" t="s">
        <v>1217</v>
      </c>
      <c r="B83" s="42"/>
      <c r="C83" s="42"/>
      <c r="D83" s="91"/>
    </row>
    <row r="84" s="25" customFormat="1" spans="1:4">
      <c r="A84" s="94" t="s">
        <v>1854</v>
      </c>
      <c r="B84" s="42"/>
      <c r="C84" s="42"/>
      <c r="D84" s="91"/>
    </row>
    <row r="85" s="25" customFormat="1" spans="1:4">
      <c r="A85" s="94" t="s">
        <v>1855</v>
      </c>
      <c r="B85" s="73">
        <f>SUM(B86:B89)</f>
        <v>0</v>
      </c>
      <c r="C85" s="73">
        <f>SUM(C86:C89)</f>
        <v>0</v>
      </c>
      <c r="D85" s="91"/>
    </row>
    <row r="86" s="25" customFormat="1" spans="1:4">
      <c r="A86" s="94" t="s">
        <v>1217</v>
      </c>
      <c r="B86" s="42"/>
      <c r="C86" s="42"/>
      <c r="D86" s="91"/>
    </row>
    <row r="87" s="25" customFormat="1" spans="1:4">
      <c r="A87" s="94" t="s">
        <v>1856</v>
      </c>
      <c r="B87" s="42"/>
      <c r="C87" s="42"/>
      <c r="D87" s="91"/>
    </row>
    <row r="88" s="25" customFormat="1" spans="1:4">
      <c r="A88" s="94" t="s">
        <v>1857</v>
      </c>
      <c r="B88" s="42"/>
      <c r="C88" s="42"/>
      <c r="D88" s="91"/>
    </row>
    <row r="89" s="25" customFormat="1" spans="1:4">
      <c r="A89" s="94" t="s">
        <v>1858</v>
      </c>
      <c r="B89" s="42"/>
      <c r="C89" s="42"/>
      <c r="D89" s="91"/>
    </row>
    <row r="90" s="25" customFormat="1" spans="1:4">
      <c r="A90" s="92" t="s">
        <v>1859</v>
      </c>
      <c r="B90" s="73">
        <f>SUM(B91,B93,B98,B103,B108,B117,B124)</f>
        <v>0</v>
      </c>
      <c r="C90" s="73">
        <f>SUM(C91,C93,C98,C103,C108,C117,C124)</f>
        <v>0</v>
      </c>
      <c r="D90" s="91"/>
    </row>
    <row r="91" s="25" customFormat="1" spans="1:4">
      <c r="A91" s="92" t="s">
        <v>1279</v>
      </c>
      <c r="B91" s="73">
        <f>B92</f>
        <v>0</v>
      </c>
      <c r="C91" s="73">
        <f>C92</f>
        <v>0</v>
      </c>
      <c r="D91" s="91"/>
    </row>
    <row r="92" s="25" customFormat="1" spans="1:4">
      <c r="A92" s="92" t="s">
        <v>1860</v>
      </c>
      <c r="B92" s="42"/>
      <c r="C92" s="42"/>
      <c r="D92" s="91"/>
    </row>
    <row r="93" s="25" customFormat="1" spans="1:4">
      <c r="A93" s="94" t="s">
        <v>1861</v>
      </c>
      <c r="B93" s="73">
        <f>SUM(B94:B97)</f>
        <v>0</v>
      </c>
      <c r="C93" s="73">
        <f>SUM(C94:C97)</f>
        <v>0</v>
      </c>
      <c r="D93" s="91"/>
    </row>
    <row r="94" s="25" customFormat="1" spans="1:4">
      <c r="A94" s="94" t="s">
        <v>1260</v>
      </c>
      <c r="B94" s="42"/>
      <c r="C94" s="42"/>
      <c r="D94" s="91"/>
    </row>
    <row r="95" s="25" customFormat="1" spans="1:4">
      <c r="A95" s="94" t="s">
        <v>1261</v>
      </c>
      <c r="B95" s="42"/>
      <c r="C95" s="42"/>
      <c r="D95" s="91"/>
    </row>
    <row r="96" s="25" customFormat="1" spans="1:4">
      <c r="A96" s="94" t="s">
        <v>1862</v>
      </c>
      <c r="B96" s="42"/>
      <c r="C96" s="42"/>
      <c r="D96" s="91"/>
    </row>
    <row r="97" s="25" customFormat="1" spans="1:4">
      <c r="A97" s="94" t="s">
        <v>1863</v>
      </c>
      <c r="B97" s="42"/>
      <c r="C97" s="42"/>
      <c r="D97" s="91"/>
    </row>
    <row r="98" s="25" customFormat="1" spans="1:4">
      <c r="A98" s="94" t="s">
        <v>1864</v>
      </c>
      <c r="B98" s="73">
        <f>SUM(B99:B102)</f>
        <v>0</v>
      </c>
      <c r="C98" s="73">
        <f>SUM(C99:C102)</f>
        <v>0</v>
      </c>
      <c r="D98" s="91"/>
    </row>
    <row r="99" s="25" customFormat="1" spans="1:4">
      <c r="A99" s="94" t="s">
        <v>1862</v>
      </c>
      <c r="B99" s="42"/>
      <c r="C99" s="42"/>
      <c r="D99" s="91"/>
    </row>
    <row r="100" s="25" customFormat="1" spans="1:4">
      <c r="A100" s="94" t="s">
        <v>1865</v>
      </c>
      <c r="B100" s="42"/>
      <c r="C100" s="42"/>
      <c r="D100" s="91"/>
    </row>
    <row r="101" s="25" customFormat="1" spans="1:4">
      <c r="A101" s="94" t="s">
        <v>1866</v>
      </c>
      <c r="B101" s="42"/>
      <c r="C101" s="42"/>
      <c r="D101" s="91"/>
    </row>
    <row r="102" s="25" customFormat="1" spans="1:4">
      <c r="A102" s="94" t="s">
        <v>1867</v>
      </c>
      <c r="B102" s="42"/>
      <c r="C102" s="42"/>
      <c r="D102" s="91"/>
    </row>
    <row r="103" s="25" customFormat="1" spans="1:4">
      <c r="A103" s="94" t="s">
        <v>1868</v>
      </c>
      <c r="B103" s="73">
        <f>SUM(B104:B107)</f>
        <v>0</v>
      </c>
      <c r="C103" s="73">
        <f>SUM(C104:C107)</f>
        <v>0</v>
      </c>
      <c r="D103" s="91"/>
    </row>
    <row r="104" s="25" customFormat="1" spans="1:4">
      <c r="A104" s="94" t="s">
        <v>1267</v>
      </c>
      <c r="B104" s="42"/>
      <c r="C104" s="42"/>
      <c r="D104" s="91"/>
    </row>
    <row r="105" s="25" customFormat="1" spans="1:4">
      <c r="A105" s="94" t="s">
        <v>1869</v>
      </c>
      <c r="B105" s="42"/>
      <c r="C105" s="42"/>
      <c r="D105" s="91"/>
    </row>
    <row r="106" s="25" customFormat="1" spans="1:4">
      <c r="A106" s="94" t="s">
        <v>1870</v>
      </c>
      <c r="B106" s="42"/>
      <c r="C106" s="42"/>
      <c r="D106" s="91"/>
    </row>
    <row r="107" s="25" customFormat="1" spans="1:4">
      <c r="A107" s="94" t="s">
        <v>1871</v>
      </c>
      <c r="B107" s="42"/>
      <c r="C107" s="42"/>
      <c r="D107" s="91"/>
    </row>
    <row r="108" s="25" customFormat="1" spans="1:4">
      <c r="A108" s="94" t="s">
        <v>1872</v>
      </c>
      <c r="B108" s="73">
        <f>SUM(B109:B116)</f>
        <v>0</v>
      </c>
      <c r="C108" s="73">
        <f>SUM(C109:C116)</f>
        <v>0</v>
      </c>
      <c r="D108" s="91"/>
    </row>
    <row r="109" s="25" customFormat="1" spans="1:4">
      <c r="A109" s="94" t="s">
        <v>1873</v>
      </c>
      <c r="B109" s="42"/>
      <c r="C109" s="42"/>
      <c r="D109" s="91"/>
    </row>
    <row r="110" s="25" customFormat="1" spans="1:4">
      <c r="A110" s="94" t="s">
        <v>1874</v>
      </c>
      <c r="B110" s="42"/>
      <c r="C110" s="42"/>
      <c r="D110" s="91"/>
    </row>
    <row r="111" s="25" customFormat="1" spans="1:4">
      <c r="A111" s="94" t="s">
        <v>1875</v>
      </c>
      <c r="B111" s="42"/>
      <c r="C111" s="42"/>
      <c r="D111" s="91"/>
    </row>
    <row r="112" s="25" customFormat="1" spans="1:4">
      <c r="A112" s="94" t="s">
        <v>1876</v>
      </c>
      <c r="B112" s="42"/>
      <c r="C112" s="42"/>
      <c r="D112" s="91"/>
    </row>
    <row r="113" s="25" customFormat="1" spans="1:4">
      <c r="A113" s="94" t="s">
        <v>1877</v>
      </c>
      <c r="B113" s="42"/>
      <c r="C113" s="42"/>
      <c r="D113" s="91"/>
    </row>
    <row r="114" s="25" customFormat="1" spans="1:4">
      <c r="A114" s="94" t="s">
        <v>1878</v>
      </c>
      <c r="B114" s="42"/>
      <c r="C114" s="42"/>
      <c r="D114" s="91"/>
    </row>
    <row r="115" s="25" customFormat="1" spans="1:4">
      <c r="A115" s="94" t="s">
        <v>1879</v>
      </c>
      <c r="B115" s="42"/>
      <c r="C115" s="42"/>
      <c r="D115" s="91"/>
    </row>
    <row r="116" s="25" customFormat="1" spans="1:4">
      <c r="A116" s="94" t="s">
        <v>1880</v>
      </c>
      <c r="B116" s="42"/>
      <c r="C116" s="42"/>
      <c r="D116" s="91"/>
    </row>
    <row r="117" s="25" customFormat="1" spans="1:4">
      <c r="A117" s="94" t="s">
        <v>1881</v>
      </c>
      <c r="B117" s="73">
        <f>SUM(B118:B123)</f>
        <v>0</v>
      </c>
      <c r="C117" s="73">
        <f>SUM(C118:C123)</f>
        <v>0</v>
      </c>
      <c r="D117" s="91"/>
    </row>
    <row r="118" s="25" customFormat="1" spans="1:4">
      <c r="A118" s="94" t="s">
        <v>1882</v>
      </c>
      <c r="B118" s="42"/>
      <c r="C118" s="42"/>
      <c r="D118" s="91"/>
    </row>
    <row r="119" s="25" customFormat="1" spans="1:4">
      <c r="A119" s="94" t="s">
        <v>1883</v>
      </c>
      <c r="B119" s="42"/>
      <c r="C119" s="42"/>
      <c r="D119" s="91"/>
    </row>
    <row r="120" s="25" customFormat="1" spans="1:4">
      <c r="A120" s="94" t="s">
        <v>1884</v>
      </c>
      <c r="B120" s="42"/>
      <c r="C120" s="42"/>
      <c r="D120" s="91"/>
    </row>
    <row r="121" s="25" customFormat="1" spans="1:4">
      <c r="A121" s="94" t="s">
        <v>1885</v>
      </c>
      <c r="B121" s="42"/>
      <c r="C121" s="42"/>
      <c r="D121" s="91"/>
    </row>
    <row r="122" s="25" customFormat="1" spans="1:4">
      <c r="A122" s="94" t="s">
        <v>1886</v>
      </c>
      <c r="B122" s="42"/>
      <c r="C122" s="42"/>
      <c r="D122" s="91"/>
    </row>
    <row r="123" s="25" customFormat="1" spans="1:4">
      <c r="A123" s="94" t="s">
        <v>1887</v>
      </c>
      <c r="B123" s="42"/>
      <c r="C123" s="42"/>
      <c r="D123" s="91"/>
    </row>
    <row r="124" s="25" customFormat="1" spans="1:4">
      <c r="A124" s="94" t="s">
        <v>1888</v>
      </c>
      <c r="B124" s="73">
        <f>SUM(B125:B132)</f>
        <v>0</v>
      </c>
      <c r="C124" s="73">
        <f>SUM(C125:C132)</f>
        <v>0</v>
      </c>
      <c r="D124" s="91"/>
    </row>
    <row r="125" s="25" customFormat="1" spans="1:4">
      <c r="A125" s="94" t="s">
        <v>1889</v>
      </c>
      <c r="B125" s="42"/>
      <c r="C125" s="42"/>
      <c r="D125" s="91"/>
    </row>
    <row r="126" s="25" customFormat="1" spans="1:4">
      <c r="A126" s="94" t="s">
        <v>1288</v>
      </c>
      <c r="B126" s="42"/>
      <c r="C126" s="42"/>
      <c r="D126" s="91"/>
    </row>
    <row r="127" s="25" customFormat="1" spans="1:4">
      <c r="A127" s="94" t="s">
        <v>1890</v>
      </c>
      <c r="B127" s="42"/>
      <c r="C127" s="42"/>
      <c r="D127" s="91"/>
    </row>
    <row r="128" s="25" customFormat="1" spans="1:4">
      <c r="A128" s="94" t="s">
        <v>1891</v>
      </c>
      <c r="B128" s="42"/>
      <c r="C128" s="42"/>
      <c r="D128" s="91"/>
    </row>
    <row r="129" s="25" customFormat="1" spans="1:4">
      <c r="A129" s="94" t="s">
        <v>1892</v>
      </c>
      <c r="B129" s="42"/>
      <c r="C129" s="42"/>
      <c r="D129" s="91"/>
    </row>
    <row r="130" s="25" customFormat="1" spans="1:4">
      <c r="A130" s="94" t="s">
        <v>1893</v>
      </c>
      <c r="B130" s="42"/>
      <c r="C130" s="42"/>
      <c r="D130" s="91"/>
    </row>
    <row r="131" s="25" customFormat="1" spans="1:4">
      <c r="A131" s="94" t="s">
        <v>1894</v>
      </c>
      <c r="B131" s="42"/>
      <c r="C131" s="42"/>
      <c r="D131" s="91"/>
    </row>
    <row r="132" s="25" customFormat="1" spans="1:4">
      <c r="A132" s="94" t="s">
        <v>1895</v>
      </c>
      <c r="B132" s="42"/>
      <c r="C132" s="42"/>
      <c r="D132" s="91"/>
    </row>
    <row r="133" s="25" customFormat="1" spans="1:4">
      <c r="A133" s="92" t="s">
        <v>1896</v>
      </c>
      <c r="B133" s="73">
        <f>SUM(B134,B141,B147)</f>
        <v>0</v>
      </c>
      <c r="C133" s="73">
        <f>SUM(C134,C141,C147)</f>
        <v>0</v>
      </c>
      <c r="D133" s="91"/>
    </row>
    <row r="134" s="25" customFormat="1" spans="1:4">
      <c r="A134" s="94" t="s">
        <v>1897</v>
      </c>
      <c r="B134" s="73">
        <f>SUM(B135:B140)</f>
        <v>0</v>
      </c>
      <c r="C134" s="73">
        <f>SUM(C135:C140)</f>
        <v>0</v>
      </c>
      <c r="D134" s="91"/>
    </row>
    <row r="135" s="25" customFormat="1" spans="1:4">
      <c r="A135" s="94" t="s">
        <v>1898</v>
      </c>
      <c r="B135" s="42"/>
      <c r="C135" s="42"/>
      <c r="D135" s="91"/>
    </row>
    <row r="136" s="25" customFormat="1" spans="1:4">
      <c r="A136" s="94" t="s">
        <v>1899</v>
      </c>
      <c r="B136" s="42"/>
      <c r="C136" s="42"/>
      <c r="D136" s="91"/>
    </row>
    <row r="137" s="25" customFormat="1" spans="1:4">
      <c r="A137" s="94" t="s">
        <v>1900</v>
      </c>
      <c r="B137" s="42"/>
      <c r="C137" s="42"/>
      <c r="D137" s="91"/>
    </row>
    <row r="138" s="25" customFormat="1" spans="1:4">
      <c r="A138" s="94" t="s">
        <v>1901</v>
      </c>
      <c r="B138" s="42"/>
      <c r="C138" s="42"/>
      <c r="D138" s="91"/>
    </row>
    <row r="139" s="25" customFormat="1" spans="1:4">
      <c r="A139" s="94" t="s">
        <v>1902</v>
      </c>
      <c r="B139" s="42"/>
      <c r="C139" s="42"/>
      <c r="D139" s="91"/>
    </row>
    <row r="140" s="25" customFormat="1" spans="1:4">
      <c r="A140" s="94" t="s">
        <v>1903</v>
      </c>
      <c r="B140" s="42"/>
      <c r="C140" s="42"/>
      <c r="D140" s="91"/>
    </row>
    <row r="141" s="25" customFormat="1" spans="1:4">
      <c r="A141" s="94" t="s">
        <v>1904</v>
      </c>
      <c r="B141" s="73">
        <f>SUM(B142:B146)</f>
        <v>0</v>
      </c>
      <c r="C141" s="73">
        <f>SUM(C142:C146)</f>
        <v>0</v>
      </c>
      <c r="D141" s="91"/>
    </row>
    <row r="142" s="25" customFormat="1" spans="1:4">
      <c r="A142" s="94" t="s">
        <v>1905</v>
      </c>
      <c r="B142" s="42"/>
      <c r="C142" s="42"/>
      <c r="D142" s="91"/>
    </row>
    <row r="143" s="25" customFormat="1" spans="1:4">
      <c r="A143" s="94" t="s">
        <v>1906</v>
      </c>
      <c r="B143" s="42"/>
      <c r="C143" s="42"/>
      <c r="D143" s="91"/>
    </row>
    <row r="144" s="25" customFormat="1" spans="1:4">
      <c r="A144" s="94" t="s">
        <v>1907</v>
      </c>
      <c r="B144" s="42"/>
      <c r="C144" s="42"/>
      <c r="D144" s="91"/>
    </row>
    <row r="145" s="25" customFormat="1" spans="1:4">
      <c r="A145" s="94" t="s">
        <v>1908</v>
      </c>
      <c r="B145" s="42"/>
      <c r="C145" s="42"/>
      <c r="D145" s="91"/>
    </row>
    <row r="146" s="25" customFormat="1" spans="1:4">
      <c r="A146" s="94" t="s">
        <v>1909</v>
      </c>
      <c r="B146" s="42"/>
      <c r="C146" s="42"/>
      <c r="D146" s="91"/>
    </row>
    <row r="147" s="25" customFormat="1" spans="1:4">
      <c r="A147" s="94" t="s">
        <v>1910</v>
      </c>
      <c r="B147" s="73">
        <f>SUM(B148:B149)</f>
        <v>0</v>
      </c>
      <c r="C147" s="73">
        <f>SUM(C148:C149)</f>
        <v>0</v>
      </c>
      <c r="D147" s="91"/>
    </row>
    <row r="148" s="25" customFormat="1" spans="1:4">
      <c r="A148" s="94" t="s">
        <v>1911</v>
      </c>
      <c r="B148" s="42"/>
      <c r="C148" s="42"/>
      <c r="D148" s="91"/>
    </row>
    <row r="149" s="25" customFormat="1" spans="1:4">
      <c r="A149" s="94" t="s">
        <v>1912</v>
      </c>
      <c r="B149" s="42"/>
      <c r="C149" s="42"/>
      <c r="D149" s="91"/>
    </row>
    <row r="150" s="25" customFormat="1" spans="1:4">
      <c r="A150" s="92" t="s">
        <v>1913</v>
      </c>
      <c r="B150" s="73">
        <f>B151</f>
        <v>0</v>
      </c>
      <c r="C150" s="73">
        <f>C151</f>
        <v>0</v>
      </c>
      <c r="D150" s="91"/>
    </row>
    <row r="151" s="25" customFormat="1" spans="1:4">
      <c r="A151" s="94" t="s">
        <v>1914</v>
      </c>
      <c r="B151" s="73">
        <f>SUM(B152:B156)</f>
        <v>0</v>
      </c>
      <c r="C151" s="73">
        <f>SUM(C152:C156)</f>
        <v>0</v>
      </c>
      <c r="D151" s="91"/>
    </row>
    <row r="152" s="25" customFormat="1" spans="1:4">
      <c r="A152" s="94" t="s">
        <v>1915</v>
      </c>
      <c r="B152" s="42"/>
      <c r="C152" s="42"/>
      <c r="D152" s="91"/>
    </row>
    <row r="153" s="25" customFormat="1" spans="1:4">
      <c r="A153" s="94" t="s">
        <v>1916</v>
      </c>
      <c r="B153" s="42"/>
      <c r="C153" s="42"/>
      <c r="D153" s="91"/>
    </row>
    <row r="154" s="25" customFormat="1" spans="1:4">
      <c r="A154" s="94" t="s">
        <v>1917</v>
      </c>
      <c r="B154" s="42"/>
      <c r="C154" s="42"/>
      <c r="D154" s="91"/>
    </row>
    <row r="155" s="25" customFormat="1" spans="1:4">
      <c r="A155" s="94" t="s">
        <v>1918</v>
      </c>
      <c r="B155" s="42"/>
      <c r="C155" s="42"/>
      <c r="D155" s="91"/>
    </row>
    <row r="156" s="25" customFormat="1" spans="1:4">
      <c r="A156" s="94" t="s">
        <v>1919</v>
      </c>
      <c r="B156" s="42"/>
      <c r="C156" s="42"/>
      <c r="D156" s="91"/>
    </row>
    <row r="157" s="25" customFormat="1" spans="1:4">
      <c r="A157" s="92" t="s">
        <v>1920</v>
      </c>
      <c r="B157" s="73">
        <f>SUM(B158:B159,B168)</f>
        <v>810</v>
      </c>
      <c r="C157" s="73">
        <f>SUM(C158:C159,C168)</f>
        <v>474</v>
      </c>
      <c r="D157" s="93">
        <f>C157/B157*100</f>
        <v>58.5185185185185</v>
      </c>
    </row>
    <row r="158" s="25" customFormat="1" spans="1:4">
      <c r="A158" s="94" t="s">
        <v>1921</v>
      </c>
      <c r="B158" s="42"/>
      <c r="C158" s="42"/>
      <c r="D158" s="91"/>
    </row>
    <row r="159" s="25" customFormat="1" spans="1:4">
      <c r="A159" s="94" t="s">
        <v>1922</v>
      </c>
      <c r="B159" s="73">
        <f>SUM(B160:B167)</f>
        <v>0</v>
      </c>
      <c r="C159" s="73">
        <f>SUM(C160:C167)</f>
        <v>0</v>
      </c>
      <c r="D159" s="91"/>
    </row>
    <row r="160" s="25" customFormat="1" spans="1:4">
      <c r="A160" s="95" t="s">
        <v>1923</v>
      </c>
      <c r="B160" s="42"/>
      <c r="C160" s="42"/>
      <c r="D160" s="91"/>
    </row>
    <row r="161" s="25" customFormat="1" spans="1:4">
      <c r="A161" s="94" t="s">
        <v>1924</v>
      </c>
      <c r="B161" s="42"/>
      <c r="C161" s="42"/>
      <c r="D161" s="91"/>
    </row>
    <row r="162" s="25" customFormat="1" spans="1:4">
      <c r="A162" s="94" t="s">
        <v>1925</v>
      </c>
      <c r="B162" s="42"/>
      <c r="C162" s="42"/>
      <c r="D162" s="91"/>
    </row>
    <row r="163" s="25" customFormat="1" spans="1:4">
      <c r="A163" s="94" t="s">
        <v>1926</v>
      </c>
      <c r="B163" s="42"/>
      <c r="C163" s="42"/>
      <c r="D163" s="91"/>
    </row>
    <row r="164" s="25" customFormat="1" spans="1:4">
      <c r="A164" s="94" t="s">
        <v>1927</v>
      </c>
      <c r="B164" s="42"/>
      <c r="C164" s="42"/>
      <c r="D164" s="91"/>
    </row>
    <row r="165" s="25" customFormat="1" spans="1:4">
      <c r="A165" s="94" t="s">
        <v>1928</v>
      </c>
      <c r="B165" s="42"/>
      <c r="C165" s="42"/>
      <c r="D165" s="91"/>
    </row>
    <row r="166" s="25" customFormat="1" spans="1:4">
      <c r="A166" s="94" t="s">
        <v>1929</v>
      </c>
      <c r="B166" s="42"/>
      <c r="C166" s="42"/>
      <c r="D166" s="91"/>
    </row>
    <row r="167" s="25" customFormat="1" spans="1:4">
      <c r="A167" s="94" t="s">
        <v>1930</v>
      </c>
      <c r="B167" s="42"/>
      <c r="C167" s="42"/>
      <c r="D167" s="91"/>
    </row>
    <row r="168" s="25" customFormat="1" spans="1:4">
      <c r="A168" s="94" t="s">
        <v>1931</v>
      </c>
      <c r="B168" s="73">
        <f>SUM(B169:B178)</f>
        <v>810</v>
      </c>
      <c r="C168" s="73">
        <f>SUM(C169:C178)</f>
        <v>474</v>
      </c>
      <c r="D168" s="93">
        <f t="shared" ref="D168:D171" si="2">C168/B168*100</f>
        <v>58.5185185185185</v>
      </c>
    </row>
    <row r="169" s="25" customFormat="1" spans="1:4">
      <c r="A169" s="95" t="s">
        <v>1932</v>
      </c>
      <c r="B169" s="42">
        <v>174</v>
      </c>
      <c r="C169" s="42"/>
      <c r="D169" s="93">
        <f t="shared" si="2"/>
        <v>0</v>
      </c>
    </row>
    <row r="170" s="25" customFormat="1" spans="1:4">
      <c r="A170" s="94" t="s">
        <v>1933</v>
      </c>
      <c r="B170" s="42">
        <v>148</v>
      </c>
      <c r="C170" s="42">
        <v>25</v>
      </c>
      <c r="D170" s="93">
        <f t="shared" si="2"/>
        <v>16.8918918918919</v>
      </c>
    </row>
    <row r="171" s="25" customFormat="1" spans="1:4">
      <c r="A171" s="94" t="s">
        <v>1934</v>
      </c>
      <c r="B171" s="42"/>
      <c r="C171" s="42">
        <v>3</v>
      </c>
      <c r="D171" s="93"/>
    </row>
    <row r="172" s="25" customFormat="1" spans="1:4">
      <c r="A172" s="94" t="s">
        <v>1935</v>
      </c>
      <c r="B172" s="42"/>
      <c r="C172" s="42"/>
      <c r="D172" s="91"/>
    </row>
    <row r="173" s="25" customFormat="1" spans="1:4">
      <c r="A173" s="94" t="s">
        <v>1936</v>
      </c>
      <c r="B173" s="42">
        <v>36</v>
      </c>
      <c r="C173" s="42"/>
      <c r="D173" s="93">
        <f>C173/B173*100</f>
        <v>0</v>
      </c>
    </row>
    <row r="174" s="25" customFormat="1" spans="1:4">
      <c r="A174" s="94" t="s">
        <v>1937</v>
      </c>
      <c r="B174" s="42"/>
      <c r="C174" s="42"/>
      <c r="D174" s="91"/>
    </row>
    <row r="175" s="25" customFormat="1" spans="1:4">
      <c r="A175" s="94" t="s">
        <v>1938</v>
      </c>
      <c r="B175" s="42"/>
      <c r="C175" s="42"/>
      <c r="D175" s="91"/>
    </row>
    <row r="176" s="25" customFormat="1" spans="1:4">
      <c r="A176" s="94" t="s">
        <v>1939</v>
      </c>
      <c r="B176" s="42"/>
      <c r="C176" s="42"/>
      <c r="D176" s="91"/>
    </row>
    <row r="177" s="25" customFormat="1" spans="1:4">
      <c r="A177" s="94" t="s">
        <v>1940</v>
      </c>
      <c r="B177" s="42">
        <v>452</v>
      </c>
      <c r="C177" s="42">
        <v>446</v>
      </c>
      <c r="D177" s="93">
        <f>C177/B177*100</f>
        <v>98.6725663716814</v>
      </c>
    </row>
    <row r="178" s="25" customFormat="1" spans="1:4">
      <c r="A178" s="94" t="s">
        <v>1941</v>
      </c>
      <c r="B178" s="42"/>
      <c r="C178" s="42"/>
      <c r="D178" s="91"/>
    </row>
    <row r="179" s="25" customFormat="1" spans="1:4">
      <c r="A179" s="92" t="s">
        <v>1942</v>
      </c>
      <c r="B179" s="42"/>
      <c r="C179" s="42"/>
      <c r="D179" s="91"/>
    </row>
    <row r="180" s="25" customFormat="1" spans="1:4">
      <c r="A180" s="92"/>
      <c r="B180" s="42"/>
      <c r="C180" s="42"/>
      <c r="D180" s="91"/>
    </row>
    <row r="181" s="25" customFormat="1" spans="1:4">
      <c r="A181" s="92"/>
      <c r="B181" s="42"/>
      <c r="C181" s="42"/>
      <c r="D181" s="91"/>
    </row>
    <row r="182" s="25" customFormat="1" spans="1:4">
      <c r="A182" s="92"/>
      <c r="B182" s="42"/>
      <c r="C182" s="42"/>
      <c r="D182" s="91"/>
    </row>
    <row r="183" s="25" customFormat="1" spans="1:4">
      <c r="A183" s="92" t="s">
        <v>1943</v>
      </c>
      <c r="B183" s="42"/>
      <c r="C183" s="42"/>
      <c r="D183" s="91"/>
    </row>
    <row r="184" s="25" customFormat="1" spans="1:4">
      <c r="A184" s="94"/>
      <c r="B184" s="42"/>
      <c r="C184" s="42"/>
      <c r="D184" s="91"/>
    </row>
    <row r="185" s="25" customFormat="1" spans="1:4">
      <c r="A185" s="94"/>
      <c r="B185" s="42"/>
      <c r="C185" s="42"/>
      <c r="D185" s="91"/>
    </row>
    <row r="186" s="25" customFormat="1" spans="1:4">
      <c r="A186" s="80" t="s">
        <v>1944</v>
      </c>
      <c r="B186" s="73">
        <f>SUM(B5,B11,B20,B27,B65,B90,B133,B150,B157,B179,B183)</f>
        <v>1367</v>
      </c>
      <c r="C186" s="73">
        <f>SUM(C5,C11,C20,C27,C65,C90,C133,C150,C157,C179,C183)</f>
        <v>1029</v>
      </c>
      <c r="D186" s="91"/>
    </row>
  </sheetData>
  <autoFilter ref="A3:A186">
    <extLst/>
  </autoFilter>
  <mergeCells count="2">
    <mergeCell ref="A1:D1"/>
    <mergeCell ref="A3:D3"/>
  </mergeCells>
  <printOptions horizontalCentered="1"/>
  <pageMargins left="0.554166666666667" right="0.554166666666667" top="0.2125" bottom="0.2125" header="0.511805555555556" footer="0.511805555555556"/>
  <pageSetup paperSize="9" scale="9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8" sqref="A18"/>
    </sheetView>
  </sheetViews>
  <sheetFormatPr defaultColWidth="9" defaultRowHeight="14.25" outlineLevelCol="3"/>
  <cols>
    <col min="1" max="1" width="38.25" style="1" customWidth="1"/>
    <col min="2" max="2" width="7.375" style="1" customWidth="1"/>
    <col min="3" max="3" width="25.375" style="1" customWidth="1"/>
    <col min="4" max="4" width="7.375" style="1" customWidth="1"/>
    <col min="5" max="16384" width="9" style="1"/>
  </cols>
  <sheetData>
    <row r="1" s="1" customFormat="1" spans="1:4">
      <c r="A1" s="68" t="s">
        <v>1945</v>
      </c>
      <c r="B1" s="68"/>
      <c r="C1" s="68"/>
      <c r="D1" s="68"/>
    </row>
    <row r="2" s="1" customFormat="1" spans="1:4">
      <c r="A2" s="68"/>
      <c r="B2" s="68"/>
      <c r="C2" s="68"/>
      <c r="D2" s="68"/>
    </row>
    <row r="3" s="1" customFormat="1" spans="1:1">
      <c r="A3" s="1" t="s">
        <v>1946</v>
      </c>
    </row>
    <row r="4" s="1" customFormat="1" ht="23" customHeight="1" spans="1:4">
      <c r="A4" s="69" t="s">
        <v>1678</v>
      </c>
      <c r="B4" s="70" t="s">
        <v>1554</v>
      </c>
      <c r="C4" s="71" t="s">
        <v>1658</v>
      </c>
      <c r="D4" s="70" t="s">
        <v>1554</v>
      </c>
    </row>
    <row r="5" s="1" customFormat="1" ht="23" customHeight="1" spans="1:4">
      <c r="A5" s="69" t="s">
        <v>1947</v>
      </c>
      <c r="B5" s="72">
        <v>500</v>
      </c>
      <c r="C5" s="71" t="s">
        <v>1948</v>
      </c>
      <c r="D5" s="73">
        <v>1367</v>
      </c>
    </row>
    <row r="6" s="1" customFormat="1" ht="23" customHeight="1" spans="1:4">
      <c r="A6" s="42" t="s">
        <v>1949</v>
      </c>
      <c r="B6" s="74">
        <f>SUM(B7:B8)</f>
        <v>638</v>
      </c>
      <c r="C6" s="42" t="s">
        <v>1950</v>
      </c>
      <c r="D6" s="73">
        <f>SUM(D7:D8)</f>
        <v>0</v>
      </c>
    </row>
    <row r="7" s="1" customFormat="1" ht="23" customHeight="1" spans="1:4">
      <c r="A7" s="42" t="s">
        <v>1951</v>
      </c>
      <c r="B7" s="75">
        <v>638</v>
      </c>
      <c r="C7" s="42" t="s">
        <v>1952</v>
      </c>
      <c r="D7" s="42"/>
    </row>
    <row r="8" s="1" customFormat="1" ht="23" customHeight="1" spans="1:4">
      <c r="A8" s="42" t="s">
        <v>1953</v>
      </c>
      <c r="B8" s="75"/>
      <c r="C8" s="42" t="s">
        <v>1954</v>
      </c>
      <c r="D8" s="42"/>
    </row>
    <row r="9" s="1" customFormat="1" ht="23" customHeight="1" spans="1:4">
      <c r="A9" s="42" t="s">
        <v>1760</v>
      </c>
      <c r="B9" s="75">
        <v>229</v>
      </c>
      <c r="C9" s="42" t="s">
        <v>1955</v>
      </c>
      <c r="D9" s="42"/>
    </row>
    <row r="10" s="1" customFormat="1" ht="23" customHeight="1" spans="1:4">
      <c r="A10" s="42" t="s">
        <v>1762</v>
      </c>
      <c r="B10" s="75"/>
      <c r="C10" s="42" t="s">
        <v>1956</v>
      </c>
      <c r="D10" s="42"/>
    </row>
    <row r="11" s="1" customFormat="1" ht="23" customHeight="1" spans="1:4">
      <c r="A11" s="42" t="s">
        <v>1957</v>
      </c>
      <c r="B11" s="75"/>
      <c r="C11" s="76" t="s">
        <v>1958</v>
      </c>
      <c r="D11" s="77"/>
    </row>
    <row r="12" s="1" customFormat="1" ht="23" customHeight="1" spans="1:4">
      <c r="A12" s="78" t="s">
        <v>1959</v>
      </c>
      <c r="B12" s="79"/>
      <c r="C12" s="80"/>
      <c r="D12" s="81"/>
    </row>
    <row r="13" s="1" customFormat="1" ht="23" customHeight="1" spans="1:4">
      <c r="A13" s="78" t="s">
        <v>1960</v>
      </c>
      <c r="B13" s="79"/>
      <c r="C13" s="64"/>
      <c r="D13" s="64"/>
    </row>
    <row r="14" s="1" customFormat="1" ht="23" customHeight="1" spans="1:4">
      <c r="A14" s="80" t="s">
        <v>1771</v>
      </c>
      <c r="B14" s="81">
        <f>B6+B9+B10+B12+B13+B5</f>
        <v>1367</v>
      </c>
      <c r="C14" s="82" t="s">
        <v>444</v>
      </c>
      <c r="D14" s="81">
        <f>D6+D9+D10+D12+D13+D5</f>
        <v>1367</v>
      </c>
    </row>
  </sheetData>
  <mergeCells count="1">
    <mergeCell ref="A1:D2"/>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14"/>
  <sheetViews>
    <sheetView workbookViewId="0">
      <selection activeCell="B19" sqref="B19"/>
    </sheetView>
  </sheetViews>
  <sheetFormatPr defaultColWidth="9" defaultRowHeight="14.25" outlineLevelCol="5"/>
  <cols>
    <col min="1" max="1" width="5" style="1" customWidth="1"/>
    <col min="2" max="2" width="36" style="1" customWidth="1"/>
    <col min="3" max="3" width="11.125" style="1" customWidth="1"/>
    <col min="4" max="4" width="49.375" style="1" customWidth="1"/>
    <col min="5" max="16384" width="9" style="1"/>
  </cols>
  <sheetData>
    <row r="1" s="1" customFormat="1" ht="36" customHeight="1"/>
    <row r="2" s="1" customFormat="1" ht="20.25" spans="2:6">
      <c r="B2" s="57" t="s">
        <v>1961</v>
      </c>
      <c r="C2" s="57"/>
      <c r="D2" s="57"/>
      <c r="E2" s="58"/>
      <c r="F2" s="58"/>
    </row>
    <row r="3" s="1" customFormat="1" spans="2:6">
      <c r="B3" s="58"/>
      <c r="C3" s="58"/>
      <c r="D3" s="58"/>
      <c r="E3" s="58"/>
      <c r="F3" s="58"/>
    </row>
    <row r="4" s="1" customFormat="1" spans="2:3">
      <c r="B4" s="59" t="s">
        <v>1962</v>
      </c>
      <c r="C4" s="60" t="s">
        <v>1774</v>
      </c>
    </row>
    <row r="5" s="1" customFormat="1" ht="18" customHeight="1" spans="2:4">
      <c r="B5" s="61" t="s">
        <v>3</v>
      </c>
      <c r="C5" s="62" t="s">
        <v>1775</v>
      </c>
      <c r="D5" s="62" t="s">
        <v>1776</v>
      </c>
    </row>
    <row r="6" s="1" customFormat="1" ht="18" customHeight="1" spans="2:4">
      <c r="B6" s="63" t="s">
        <v>1963</v>
      </c>
      <c r="C6" s="64">
        <v>633</v>
      </c>
      <c r="D6" s="64"/>
    </row>
    <row r="7" s="1" customFormat="1" ht="18" customHeight="1" spans="2:5">
      <c r="B7" s="63" t="s">
        <v>1964</v>
      </c>
      <c r="C7" s="64"/>
      <c r="D7" s="64"/>
      <c r="E7" s="65"/>
    </row>
    <row r="8" s="1" customFormat="1" ht="18" customHeight="1" spans="2:4">
      <c r="B8" s="63" t="s">
        <v>1965</v>
      </c>
      <c r="C8" s="64"/>
      <c r="D8" s="64"/>
    </row>
    <row r="9" s="1" customFormat="1" ht="18" customHeight="1" spans="2:4">
      <c r="B9" s="66" t="s">
        <v>1966</v>
      </c>
      <c r="C9" s="64"/>
      <c r="D9" s="64"/>
    </row>
    <row r="10" s="1" customFormat="1" ht="18" customHeight="1" spans="2:4">
      <c r="B10" s="63" t="s">
        <v>1967</v>
      </c>
      <c r="C10" s="64">
        <v>633</v>
      </c>
      <c r="D10" s="64"/>
    </row>
    <row r="11" s="1" customFormat="1" ht="18" customHeight="1" spans="2:4">
      <c r="B11" s="67"/>
      <c r="C11" s="64"/>
      <c r="D11" s="64"/>
    </row>
    <row r="12" s="1" customFormat="1" ht="18" customHeight="1" spans="2:4">
      <c r="B12" s="67"/>
      <c r="C12" s="64"/>
      <c r="D12" s="64"/>
    </row>
    <row r="13" s="1" customFormat="1" ht="18" customHeight="1" spans="2:4">
      <c r="B13" s="67"/>
      <c r="C13" s="64"/>
      <c r="D13" s="64"/>
    </row>
    <row r="14" s="1" customFormat="1" ht="18" customHeight="1" spans="2:4">
      <c r="B14" s="67"/>
      <c r="C14" s="64"/>
      <c r="D14" s="64"/>
    </row>
  </sheetData>
  <mergeCells count="1">
    <mergeCell ref="B2:D2"/>
  </mergeCells>
  <pageMargins left="0.357638888888889" right="0.357638888888889" top="1" bottom="1"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C2"/>
    </sheetView>
  </sheetViews>
  <sheetFormatPr defaultColWidth="9" defaultRowHeight="14.25" outlineLevelCol="4"/>
  <cols>
    <col min="1" max="1" width="29.625" style="26"/>
    <col min="2" max="3" width="16.25" style="26" customWidth="1"/>
    <col min="4" max="253" width="9" style="26"/>
    <col min="254" max="16384" width="9" style="1"/>
  </cols>
  <sheetData>
    <row r="1" s="26" customFormat="1" spans="1:3">
      <c r="A1" s="27" t="s">
        <v>1968</v>
      </c>
      <c r="B1" s="27"/>
      <c r="C1" s="27"/>
    </row>
    <row r="2" s="26" customFormat="1" spans="1:3">
      <c r="A2" s="27"/>
      <c r="B2" s="27"/>
      <c r="C2" s="27"/>
    </row>
    <row r="3" s="26" customFormat="1" ht="20.25" spans="1:3">
      <c r="A3" s="50" t="s">
        <v>1969</v>
      </c>
      <c r="B3" s="27"/>
      <c r="C3" s="51" t="s">
        <v>2</v>
      </c>
    </row>
    <row r="4" s="49" customFormat="1" ht="19.5" customHeight="1" spans="1:3">
      <c r="A4" s="31" t="s">
        <v>1970</v>
      </c>
      <c r="B4" s="31"/>
      <c r="C4" s="31"/>
    </row>
    <row r="5" s="49" customFormat="1" ht="32.25" customHeight="1" spans="1:5">
      <c r="A5" s="34" t="s">
        <v>441</v>
      </c>
      <c r="B5" s="34" t="s">
        <v>1554</v>
      </c>
      <c r="C5" s="34" t="s">
        <v>1971</v>
      </c>
      <c r="D5" s="52"/>
      <c r="E5" s="52"/>
    </row>
    <row r="6" s="49" customFormat="1" ht="20.1" customHeight="1" spans="1:5">
      <c r="A6" s="53" t="s">
        <v>1972</v>
      </c>
      <c r="B6" s="40">
        <v>24888</v>
      </c>
      <c r="C6" s="41">
        <v>13453</v>
      </c>
      <c r="D6" s="54"/>
      <c r="E6" s="55"/>
    </row>
    <row r="7" s="49" customFormat="1" ht="20.1" customHeight="1" spans="1:5">
      <c r="A7" s="53" t="s">
        <v>1973</v>
      </c>
      <c r="B7" s="40">
        <v>5575</v>
      </c>
      <c r="C7" s="41">
        <v>177</v>
      </c>
      <c r="D7" s="54"/>
      <c r="E7" s="55"/>
    </row>
    <row r="8" s="49" customFormat="1" ht="20.1" customHeight="1" spans="1:5">
      <c r="A8" s="53" t="s">
        <v>1974</v>
      </c>
      <c r="B8" s="40">
        <v>60</v>
      </c>
      <c r="C8" s="41">
        <v>2</v>
      </c>
      <c r="D8" s="54"/>
      <c r="E8" s="55"/>
    </row>
    <row r="9" s="49" customFormat="1" ht="20.1" customHeight="1" spans="1:5">
      <c r="A9" s="53" t="s">
        <v>1975</v>
      </c>
      <c r="B9" s="40">
        <v>146</v>
      </c>
      <c r="C9" s="41"/>
      <c r="D9" s="54"/>
      <c r="E9" s="55"/>
    </row>
    <row r="10" s="49" customFormat="1" ht="20.1" customHeight="1" spans="1:5">
      <c r="A10" s="53" t="s">
        <v>1976</v>
      </c>
      <c r="B10" s="40">
        <v>120</v>
      </c>
      <c r="C10" s="41"/>
      <c r="D10" s="54"/>
      <c r="E10" s="55"/>
    </row>
    <row r="11" s="49" customFormat="1" ht="20.1" customHeight="1" spans="1:5">
      <c r="A11" s="53" t="s">
        <v>1977</v>
      </c>
      <c r="B11" s="40">
        <v>23304</v>
      </c>
      <c r="C11" s="41">
        <v>1133</v>
      </c>
      <c r="D11" s="54"/>
      <c r="E11" s="55"/>
    </row>
    <row r="12" s="49" customFormat="1" ht="20.1" customHeight="1" spans="1:5">
      <c r="A12" s="53" t="s">
        <v>1978</v>
      </c>
      <c r="B12" s="40">
        <v>7814</v>
      </c>
      <c r="C12" s="41">
        <v>5714</v>
      </c>
      <c r="D12" s="54"/>
      <c r="E12" s="55"/>
    </row>
    <row r="13" s="49" customFormat="1" ht="20.1" customHeight="1" spans="1:5">
      <c r="A13" s="53" t="s">
        <v>1979</v>
      </c>
      <c r="B13" s="40">
        <v>3161</v>
      </c>
      <c r="C13" s="41">
        <v>230</v>
      </c>
      <c r="D13" s="54"/>
      <c r="E13" s="55"/>
    </row>
    <row r="14" s="49" customFormat="1" ht="20.1" customHeight="1" spans="1:5">
      <c r="A14" s="53" t="s">
        <v>1980</v>
      </c>
      <c r="B14" s="40">
        <v>119</v>
      </c>
      <c r="C14" s="41"/>
      <c r="D14" s="54"/>
      <c r="E14" s="52"/>
    </row>
    <row r="15" s="49" customFormat="1" ht="20.1" customHeight="1" spans="1:5">
      <c r="A15" s="53" t="s">
        <v>1981</v>
      </c>
      <c r="B15" s="40"/>
      <c r="C15" s="41">
        <v>3</v>
      </c>
      <c r="D15" s="54"/>
      <c r="E15" s="52"/>
    </row>
    <row r="16" s="49" customFormat="1" ht="20.1" customHeight="1" spans="1:5">
      <c r="A16" s="53"/>
      <c r="B16" s="40"/>
      <c r="C16" s="41"/>
      <c r="D16" s="54"/>
      <c r="E16" s="52"/>
    </row>
    <row r="17" s="49" customFormat="1" ht="20.1" customHeight="1" spans="1:3">
      <c r="A17" s="53"/>
      <c r="B17" s="43"/>
      <c r="C17" s="41"/>
    </row>
    <row r="18" s="49" customFormat="1" ht="20.1" customHeight="1" spans="1:3">
      <c r="A18" s="53"/>
      <c r="B18" s="43"/>
      <c r="C18" s="41"/>
    </row>
    <row r="19" s="49" customFormat="1" ht="20.1" customHeight="1" spans="1:3">
      <c r="A19" s="56" t="s">
        <v>1982</v>
      </c>
      <c r="B19" s="43">
        <f>SUM(B6:B15)</f>
        <v>65187</v>
      </c>
      <c r="C19" s="41">
        <f>SUM(C6:C15)</f>
        <v>20712</v>
      </c>
    </row>
    <row r="20" s="49" customFormat="1" ht="20.1" customHeight="1" spans="1:3">
      <c r="A20" s="53"/>
      <c r="B20" s="43"/>
      <c r="C20" s="41"/>
    </row>
    <row r="21" s="49" customFormat="1" ht="20.1" customHeight="1" spans="1:3">
      <c r="A21" s="53"/>
      <c r="B21" s="43"/>
      <c r="C21" s="41"/>
    </row>
    <row r="22" s="49" customFormat="1" ht="20.1" customHeight="1" spans="1:3">
      <c r="A22" s="53"/>
      <c r="B22" s="41"/>
      <c r="C22" s="41"/>
    </row>
    <row r="23" s="49" customFormat="1" ht="20.1" customHeight="1" spans="1:3">
      <c r="A23" s="56" t="s">
        <v>1983</v>
      </c>
      <c r="B23" s="48">
        <f>SUM(B19:B22)</f>
        <v>65187</v>
      </c>
      <c r="C23" s="48">
        <f>SUM(C19:C20)</f>
        <v>20712</v>
      </c>
    </row>
  </sheetData>
  <mergeCells count="2">
    <mergeCell ref="A4:C4"/>
    <mergeCell ref="A1:C2"/>
  </mergeCells>
  <printOptions horizontalCentered="1"/>
  <pageMargins left="0.751388888888889" right="0.751388888888889" top="1" bottom="1" header="0.511805555555556" footer="0.511805555555556"/>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topLeftCell="A9" workbookViewId="0">
      <selection activeCell="F20" sqref="F20"/>
    </sheetView>
  </sheetViews>
  <sheetFormatPr defaultColWidth="9" defaultRowHeight="14.25" outlineLevelCol="2"/>
  <cols>
    <col min="1" max="1" width="29.625" style="26"/>
    <col min="2" max="3" width="16.625" style="26" customWidth="1"/>
    <col min="4" max="16384" width="9" style="1"/>
  </cols>
  <sheetData>
    <row r="1" s="1" customFormat="1" ht="20.25" spans="1:3">
      <c r="A1" s="27"/>
      <c r="B1" s="27"/>
      <c r="C1" s="27"/>
    </row>
    <row r="2" s="1" customFormat="1" ht="20.25" spans="1:3">
      <c r="A2" s="28" t="s">
        <v>1984</v>
      </c>
      <c r="B2" s="28"/>
      <c r="C2" s="28"/>
    </row>
    <row r="3" s="1" customFormat="1" ht="20.25" spans="1:3">
      <c r="A3" s="29" t="s">
        <v>1985</v>
      </c>
      <c r="B3" s="27"/>
      <c r="C3" s="30" t="s">
        <v>2</v>
      </c>
    </row>
    <row r="4" s="1" customFormat="1" ht="22" customHeight="1" spans="1:3">
      <c r="A4" s="31" t="s">
        <v>1986</v>
      </c>
      <c r="B4" s="31"/>
      <c r="C4" s="32"/>
    </row>
    <row r="5" s="1" customFormat="1" ht="22" customHeight="1" spans="1:3">
      <c r="A5" s="33" t="s">
        <v>1987</v>
      </c>
      <c r="B5" s="33" t="s">
        <v>1554</v>
      </c>
      <c r="C5" s="34" t="s">
        <v>1971</v>
      </c>
    </row>
    <row r="6" s="1" customFormat="1" ht="26" customHeight="1" spans="1:3">
      <c r="A6" s="35" t="s">
        <v>1988</v>
      </c>
      <c r="B6" s="36">
        <v>24888</v>
      </c>
      <c r="C6" s="37">
        <v>11343</v>
      </c>
    </row>
    <row r="7" s="1" customFormat="1" ht="26" customHeight="1" spans="1:3">
      <c r="A7" s="35" t="s">
        <v>1989</v>
      </c>
      <c r="B7" s="36">
        <v>4237</v>
      </c>
      <c r="C7" s="36">
        <v>1645</v>
      </c>
    </row>
    <row r="8" s="1" customFormat="1" ht="26" customHeight="1" spans="1:3">
      <c r="A8" s="35" t="s">
        <v>1990</v>
      </c>
      <c r="B8" s="36">
        <v>32</v>
      </c>
      <c r="C8" s="36">
        <v>8</v>
      </c>
    </row>
    <row r="9" s="1" customFormat="1" ht="26" customHeight="1" spans="1:3">
      <c r="A9" s="35" t="s">
        <v>1991</v>
      </c>
      <c r="B9" s="36">
        <v>290</v>
      </c>
      <c r="C9" s="36"/>
    </row>
    <row r="10" s="1" customFormat="1" ht="26" customHeight="1" spans="1:3">
      <c r="A10" s="35" t="s">
        <v>1992</v>
      </c>
      <c r="B10" s="36">
        <v>115</v>
      </c>
      <c r="C10" s="36"/>
    </row>
    <row r="11" s="1" customFormat="1" ht="26" customHeight="1" spans="1:3">
      <c r="A11" s="35" t="s">
        <v>1993</v>
      </c>
      <c r="B11" s="36">
        <v>23304</v>
      </c>
      <c r="C11" s="36">
        <v>570</v>
      </c>
    </row>
    <row r="12" s="1" customFormat="1" ht="26" customHeight="1" spans="1:3">
      <c r="A12" s="35" t="s">
        <v>1994</v>
      </c>
      <c r="B12" s="36">
        <v>6935</v>
      </c>
      <c r="C12" s="36">
        <v>2368</v>
      </c>
    </row>
    <row r="13" s="1" customFormat="1" ht="26" customHeight="1" spans="1:3">
      <c r="A13" s="35" t="s">
        <v>1995</v>
      </c>
      <c r="B13" s="36">
        <v>2498</v>
      </c>
      <c r="C13" s="36">
        <v>1144</v>
      </c>
    </row>
    <row r="14" s="1" customFormat="1" ht="26" customHeight="1" spans="1:3">
      <c r="A14" s="35" t="s">
        <v>1996</v>
      </c>
      <c r="B14" s="36">
        <v>49</v>
      </c>
      <c r="C14" s="36"/>
    </row>
    <row r="15" s="1" customFormat="1" ht="26" customHeight="1" spans="1:3">
      <c r="A15" s="35"/>
      <c r="B15" s="38"/>
      <c r="C15" s="38"/>
    </row>
    <row r="16" s="1" customFormat="1" ht="26" customHeight="1" spans="1:3">
      <c r="A16" s="39"/>
      <c r="B16" s="35"/>
      <c r="C16" s="40"/>
    </row>
    <row r="17" s="1" customFormat="1" ht="26" customHeight="1" spans="1:3">
      <c r="A17" s="35"/>
      <c r="B17" s="39"/>
      <c r="C17" s="41"/>
    </row>
    <row r="18" s="1" customFormat="1" ht="26" customHeight="1" spans="1:3">
      <c r="A18" s="35"/>
      <c r="B18" s="42"/>
      <c r="C18" s="43"/>
    </row>
    <row r="19" s="1" customFormat="1" ht="26" customHeight="1" spans="1:3">
      <c r="A19" s="44" t="s">
        <v>1997</v>
      </c>
      <c r="B19" s="42">
        <f>SUM(B6:B15)</f>
        <v>62348</v>
      </c>
      <c r="C19" s="42">
        <f>SUM(C6:C15)</f>
        <v>17078</v>
      </c>
    </row>
    <row r="20" s="1" customFormat="1" ht="26" customHeight="1" spans="1:3">
      <c r="A20" s="35"/>
      <c r="B20" s="42"/>
      <c r="C20" s="43"/>
    </row>
    <row r="21" s="1" customFormat="1" ht="26" customHeight="1" spans="1:3">
      <c r="A21" s="35"/>
      <c r="B21" s="42"/>
      <c r="C21" s="43"/>
    </row>
    <row r="22" s="1" customFormat="1" ht="26" customHeight="1" spans="1:3">
      <c r="A22" s="45"/>
      <c r="B22" s="46"/>
      <c r="C22" s="41"/>
    </row>
    <row r="23" s="1" customFormat="1" ht="26" customHeight="1" spans="1:3">
      <c r="A23" s="44" t="s">
        <v>1998</v>
      </c>
      <c r="B23" s="47">
        <f>SUM(B19:B20)</f>
        <v>62348</v>
      </c>
      <c r="C23" s="48">
        <f>SUM(C19:C20)</f>
        <v>17078</v>
      </c>
    </row>
  </sheetData>
  <mergeCells count="2">
    <mergeCell ref="A2:C2"/>
    <mergeCell ref="A4:C4"/>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E24" sqref="E24"/>
    </sheetView>
  </sheetViews>
  <sheetFormatPr defaultColWidth="9" defaultRowHeight="13.5" outlineLevelCol="2"/>
  <cols>
    <col min="1" max="1" width="11.25" customWidth="1"/>
    <col min="2" max="2" width="39.625" customWidth="1"/>
    <col min="3" max="3" width="10.625" customWidth="1"/>
  </cols>
  <sheetData>
    <row r="1" ht="27" customHeight="1" spans="1:3">
      <c r="A1" s="20" t="s">
        <v>1999</v>
      </c>
      <c r="B1" s="20"/>
      <c r="C1" s="20"/>
    </row>
    <row r="3" spans="1:3">
      <c r="A3" t="s">
        <v>2000</v>
      </c>
      <c r="C3" t="s">
        <v>2</v>
      </c>
    </row>
    <row r="4" s="19" customFormat="1" spans="1:3">
      <c r="A4" s="21" t="s">
        <v>46</v>
      </c>
      <c r="B4" s="21" t="s">
        <v>47</v>
      </c>
      <c r="C4" s="21" t="s">
        <v>1775</v>
      </c>
    </row>
    <row r="5" s="25" customFormat="1" spans="1:3">
      <c r="A5" s="22">
        <v>1030601</v>
      </c>
      <c r="B5" s="22" t="s">
        <v>358</v>
      </c>
      <c r="C5" s="24"/>
    </row>
    <row r="6" s="25" customFormat="1" spans="1:3">
      <c r="A6" s="22">
        <v>103060103</v>
      </c>
      <c r="B6" s="22" t="s">
        <v>359</v>
      </c>
      <c r="C6" s="24"/>
    </row>
    <row r="7" s="25" customFormat="1" spans="1:3">
      <c r="A7" s="22">
        <v>103060104</v>
      </c>
      <c r="B7" s="22" t="s">
        <v>360</v>
      </c>
      <c r="C7" s="24"/>
    </row>
    <row r="8" s="25" customFormat="1" spans="1:3">
      <c r="A8" s="22">
        <v>103060105</v>
      </c>
      <c r="B8" s="22" t="s">
        <v>361</v>
      </c>
      <c r="C8" s="24"/>
    </row>
    <row r="9" s="25" customFormat="1" spans="1:3">
      <c r="A9" s="22">
        <v>103060106</v>
      </c>
      <c r="B9" s="22" t="s">
        <v>362</v>
      </c>
      <c r="C9" s="24"/>
    </row>
    <row r="10" s="25" customFormat="1" spans="1:3">
      <c r="A10" s="22">
        <v>103060107</v>
      </c>
      <c r="B10" s="22" t="s">
        <v>363</v>
      </c>
      <c r="C10" s="24"/>
    </row>
    <row r="11" s="25" customFormat="1" spans="1:3">
      <c r="A11" s="22">
        <v>103060108</v>
      </c>
      <c r="B11" s="22" t="s">
        <v>364</v>
      </c>
      <c r="C11" s="24"/>
    </row>
    <row r="12" s="25" customFormat="1" spans="1:3">
      <c r="A12" s="22">
        <v>103060109</v>
      </c>
      <c r="B12" s="22" t="s">
        <v>365</v>
      </c>
      <c r="C12" s="24"/>
    </row>
    <row r="13" s="25" customFormat="1" spans="1:3">
      <c r="A13" s="22">
        <v>103060112</v>
      </c>
      <c r="B13" s="22" t="s">
        <v>366</v>
      </c>
      <c r="C13" s="24"/>
    </row>
    <row r="14" s="25" customFormat="1" spans="1:3">
      <c r="A14" s="22">
        <v>103060113</v>
      </c>
      <c r="B14" s="22" t="s">
        <v>367</v>
      </c>
      <c r="C14" s="24"/>
    </row>
    <row r="15" s="25" customFormat="1" spans="1:3">
      <c r="A15" s="22">
        <v>103060114</v>
      </c>
      <c r="B15" s="22" t="s">
        <v>368</v>
      </c>
      <c r="C15" s="24"/>
    </row>
    <row r="16" s="25" customFormat="1" spans="1:3">
      <c r="A16" s="22">
        <v>103060115</v>
      </c>
      <c r="B16" s="22" t="s">
        <v>369</v>
      </c>
      <c r="C16" s="24"/>
    </row>
    <row r="17" s="25" customFormat="1" spans="1:3">
      <c r="A17" s="22">
        <v>103060116</v>
      </c>
      <c r="B17" s="22" t="s">
        <v>370</v>
      </c>
      <c r="C17" s="24"/>
    </row>
    <row r="18" s="25" customFormat="1" spans="1:3">
      <c r="A18" s="22">
        <v>103060117</v>
      </c>
      <c r="B18" s="22" t="s">
        <v>371</v>
      </c>
      <c r="C18" s="24"/>
    </row>
    <row r="19" s="25" customFormat="1" spans="1:3">
      <c r="A19" s="22">
        <v>103060118</v>
      </c>
      <c r="B19" s="22" t="s">
        <v>372</v>
      </c>
      <c r="C19" s="24"/>
    </row>
    <row r="20" s="25" customFormat="1" spans="1:3">
      <c r="A20" s="22">
        <v>103060119</v>
      </c>
      <c r="B20" s="22" t="s">
        <v>373</v>
      </c>
      <c r="C20" s="24"/>
    </row>
    <row r="21" s="25" customFormat="1" spans="1:3">
      <c r="A21" s="22">
        <v>103060120</v>
      </c>
      <c r="B21" s="22" t="s">
        <v>374</v>
      </c>
      <c r="C21" s="24"/>
    </row>
    <row r="22" s="25" customFormat="1" spans="1:3">
      <c r="A22" s="22">
        <v>103060121</v>
      </c>
      <c r="B22" s="22" t="s">
        <v>375</v>
      </c>
      <c r="C22" s="24"/>
    </row>
    <row r="23" s="25" customFormat="1" spans="1:3">
      <c r="A23" s="22">
        <v>103060122</v>
      </c>
      <c r="B23" s="22" t="s">
        <v>376</v>
      </c>
      <c r="C23" s="24"/>
    </row>
    <row r="24" s="25" customFormat="1" spans="1:3">
      <c r="A24" s="22">
        <v>103060123</v>
      </c>
      <c r="B24" s="22" t="s">
        <v>377</v>
      </c>
      <c r="C24" s="24"/>
    </row>
    <row r="25" s="25" customFormat="1" spans="1:3">
      <c r="A25" s="22">
        <v>103060124</v>
      </c>
      <c r="B25" s="22" t="s">
        <v>378</v>
      </c>
      <c r="C25" s="24"/>
    </row>
    <row r="26" s="25" customFormat="1" spans="1:3">
      <c r="A26" s="22">
        <v>103060125</v>
      </c>
      <c r="B26" s="22" t="s">
        <v>379</v>
      </c>
      <c r="C26" s="24"/>
    </row>
    <row r="27" s="25" customFormat="1" spans="1:3">
      <c r="A27" s="22">
        <v>103060126</v>
      </c>
      <c r="B27" s="22" t="s">
        <v>380</v>
      </c>
      <c r="C27" s="24"/>
    </row>
    <row r="28" s="25" customFormat="1" spans="1:3">
      <c r="A28" s="22">
        <v>103060127</v>
      </c>
      <c r="B28" s="22" t="s">
        <v>381</v>
      </c>
      <c r="C28" s="24"/>
    </row>
    <row r="29" s="25" customFormat="1" spans="1:3">
      <c r="A29" s="22">
        <v>103060128</v>
      </c>
      <c r="B29" s="22" t="s">
        <v>382</v>
      </c>
      <c r="C29" s="24"/>
    </row>
    <row r="30" s="25" customFormat="1" spans="1:3">
      <c r="A30" s="22">
        <v>103060129</v>
      </c>
      <c r="B30" s="22" t="s">
        <v>383</v>
      </c>
      <c r="C30" s="24"/>
    </row>
    <row r="31" s="25" customFormat="1" spans="1:3">
      <c r="A31" s="22">
        <v>103060130</v>
      </c>
      <c r="B31" s="22" t="s">
        <v>384</v>
      </c>
      <c r="C31" s="24"/>
    </row>
    <row r="32" s="25" customFormat="1" spans="1:3">
      <c r="A32" s="22">
        <v>103060131</v>
      </c>
      <c r="B32" s="22" t="s">
        <v>385</v>
      </c>
      <c r="C32" s="24"/>
    </row>
    <row r="33" s="25" customFormat="1" spans="1:3">
      <c r="A33" s="22">
        <v>103060132</v>
      </c>
      <c r="B33" s="22" t="s">
        <v>386</v>
      </c>
      <c r="C33" s="24"/>
    </row>
    <row r="34" s="25" customFormat="1" spans="1:3">
      <c r="A34" s="22">
        <v>103060133</v>
      </c>
      <c r="B34" s="22" t="s">
        <v>387</v>
      </c>
      <c r="C34" s="24"/>
    </row>
    <row r="35" s="25" customFormat="1" spans="1:3">
      <c r="A35" s="22">
        <v>103060134</v>
      </c>
      <c r="B35" s="22" t="s">
        <v>388</v>
      </c>
      <c r="C35" s="24"/>
    </row>
    <row r="36" s="25" customFormat="1" spans="1:3">
      <c r="A36" s="22">
        <v>103060198</v>
      </c>
      <c r="B36" s="22" t="s">
        <v>389</v>
      </c>
      <c r="C36" s="24"/>
    </row>
    <row r="37" s="25" customFormat="1" spans="1:3">
      <c r="A37" s="22">
        <v>1030602</v>
      </c>
      <c r="B37" s="22" t="s">
        <v>390</v>
      </c>
      <c r="C37" s="24"/>
    </row>
    <row r="38" s="25" customFormat="1" spans="1:3">
      <c r="A38" s="22">
        <v>103060202</v>
      </c>
      <c r="B38" s="22" t="s">
        <v>391</v>
      </c>
      <c r="C38" s="24"/>
    </row>
    <row r="39" s="25" customFormat="1" spans="1:3">
      <c r="A39" s="22">
        <v>103060203</v>
      </c>
      <c r="B39" s="22" t="s">
        <v>392</v>
      </c>
      <c r="C39" s="24"/>
    </row>
    <row r="40" s="25" customFormat="1" spans="1:3">
      <c r="A40" s="22">
        <v>103060204</v>
      </c>
      <c r="B40" s="22" t="s">
        <v>393</v>
      </c>
      <c r="C40" s="24"/>
    </row>
    <row r="41" s="25" customFormat="1" spans="1:3">
      <c r="A41" s="22">
        <v>103060298</v>
      </c>
      <c r="B41" s="22" t="s">
        <v>394</v>
      </c>
      <c r="C41" s="24"/>
    </row>
    <row r="42" s="25" customFormat="1" spans="1:3">
      <c r="A42" s="22">
        <v>1030603</v>
      </c>
      <c r="B42" s="22" t="s">
        <v>395</v>
      </c>
      <c r="C42" s="24"/>
    </row>
    <row r="43" s="25" customFormat="1" spans="1:3">
      <c r="A43" s="22">
        <v>103060301</v>
      </c>
      <c r="B43" s="22" t="s">
        <v>396</v>
      </c>
      <c r="C43" s="24"/>
    </row>
    <row r="44" s="25" customFormat="1" spans="1:3">
      <c r="A44" s="22">
        <v>103060304</v>
      </c>
      <c r="B44" s="22" t="s">
        <v>397</v>
      </c>
      <c r="C44" s="24"/>
    </row>
    <row r="45" s="25" customFormat="1" spans="1:3">
      <c r="A45" s="22">
        <v>103060305</v>
      </c>
      <c r="B45" s="22" t="s">
        <v>398</v>
      </c>
      <c r="C45" s="24"/>
    </row>
    <row r="46" s="25" customFormat="1" spans="1:3">
      <c r="A46" s="22">
        <v>103060307</v>
      </c>
      <c r="B46" s="22" t="s">
        <v>399</v>
      </c>
      <c r="C46" s="24"/>
    </row>
    <row r="47" s="25" customFormat="1" spans="1:3">
      <c r="A47" s="22">
        <v>103060398</v>
      </c>
      <c r="B47" s="22" t="s">
        <v>400</v>
      </c>
      <c r="C47" s="24"/>
    </row>
    <row r="48" s="25" customFormat="1" spans="1:3">
      <c r="A48" s="22">
        <v>1030604</v>
      </c>
      <c r="B48" s="22" t="s">
        <v>401</v>
      </c>
      <c r="C48" s="24"/>
    </row>
    <row r="49" s="25" customFormat="1" spans="1:3">
      <c r="A49" s="22">
        <v>103060401</v>
      </c>
      <c r="B49" s="22" t="s">
        <v>402</v>
      </c>
      <c r="C49" s="24"/>
    </row>
    <row r="50" s="25" customFormat="1" spans="1:3">
      <c r="A50" s="22">
        <v>103060402</v>
      </c>
      <c r="B50" s="22" t="s">
        <v>403</v>
      </c>
      <c r="C50" s="24"/>
    </row>
    <row r="51" s="25" customFormat="1" spans="1:3">
      <c r="A51" s="22">
        <v>103060498</v>
      </c>
      <c r="B51" s="22" t="s">
        <v>404</v>
      </c>
      <c r="C51" s="24"/>
    </row>
    <row r="52" s="25" customFormat="1" spans="1:3">
      <c r="A52" s="22">
        <v>1030698</v>
      </c>
      <c r="B52" s="22" t="s">
        <v>405</v>
      </c>
      <c r="C52" s="24"/>
    </row>
    <row r="53" s="19" customFormat="1"/>
  </sheetData>
  <mergeCells count="1">
    <mergeCell ref="A1:C1"/>
  </mergeCells>
  <printOptions horizontalCentered="1"/>
  <pageMargins left="0.751388888888889" right="0.751388888888889" top="0.605555555555556" bottom="0.605555555555556" header="0.511805555555556" footer="0.511805555555556"/>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F11" sqref="F11"/>
    </sheetView>
  </sheetViews>
  <sheetFormatPr defaultColWidth="9" defaultRowHeight="13.5" outlineLevelCol="2"/>
  <cols>
    <col min="2" max="2" width="38.125" customWidth="1"/>
    <col min="3" max="3" width="10.625" customWidth="1"/>
  </cols>
  <sheetData>
    <row r="1" ht="27" customHeight="1" spans="1:3">
      <c r="A1" s="20" t="s">
        <v>2001</v>
      </c>
      <c r="B1" s="20"/>
      <c r="C1" s="20"/>
    </row>
    <row r="2" customFormat="1"/>
    <row r="3" spans="1:3">
      <c r="A3" t="s">
        <v>2002</v>
      </c>
      <c r="C3" t="s">
        <v>2</v>
      </c>
    </row>
    <row r="4" s="19" customFormat="1" ht="18" customHeight="1" spans="1:3">
      <c r="A4" s="21" t="s">
        <v>46</v>
      </c>
      <c r="B4" s="21" t="s">
        <v>47</v>
      </c>
      <c r="C4" s="21" t="s">
        <v>1775</v>
      </c>
    </row>
    <row r="5" s="19" customFormat="1" ht="18" customHeight="1" spans="1:3">
      <c r="A5" s="22"/>
      <c r="B5" s="23" t="s">
        <v>2003</v>
      </c>
      <c r="C5" s="24"/>
    </row>
    <row r="6" s="19" customFormat="1" ht="18" customHeight="1" spans="1:3">
      <c r="A6" s="22">
        <v>208</v>
      </c>
      <c r="B6" s="23" t="s">
        <v>884</v>
      </c>
      <c r="C6" s="24"/>
    </row>
    <row r="7" s="19" customFormat="1" ht="18" customHeight="1" spans="1:3">
      <c r="A7" s="22">
        <v>20804</v>
      </c>
      <c r="B7" s="22" t="s">
        <v>2004</v>
      </c>
      <c r="C7" s="24"/>
    </row>
    <row r="8" s="19" customFormat="1" ht="18" customHeight="1" spans="1:3">
      <c r="A8" s="22">
        <v>2080451</v>
      </c>
      <c r="B8" s="22" t="s">
        <v>2005</v>
      </c>
      <c r="C8" s="24"/>
    </row>
    <row r="9" s="19" customFormat="1" ht="18" customHeight="1" spans="1:3">
      <c r="A9" s="22">
        <v>223</v>
      </c>
      <c r="B9" s="23" t="s">
        <v>2006</v>
      </c>
      <c r="C9" s="24"/>
    </row>
    <row r="10" s="19" customFormat="1" ht="18" customHeight="1" spans="1:3">
      <c r="A10" s="22">
        <v>22301</v>
      </c>
      <c r="B10" s="22" t="s">
        <v>2007</v>
      </c>
      <c r="C10" s="24"/>
    </row>
    <row r="11" s="19" customFormat="1" ht="18" customHeight="1" spans="1:3">
      <c r="A11" s="22">
        <v>2230101</v>
      </c>
      <c r="B11" s="22" t="s">
        <v>2008</v>
      </c>
      <c r="C11" s="24"/>
    </row>
    <row r="12" s="19" customFormat="1" ht="18" customHeight="1" spans="1:3">
      <c r="A12" s="22">
        <v>2230102</v>
      </c>
      <c r="B12" s="22" t="s">
        <v>2009</v>
      </c>
      <c r="C12" s="24"/>
    </row>
    <row r="13" s="19" customFormat="1" ht="18" customHeight="1" spans="1:3">
      <c r="A13" s="22">
        <v>2230103</v>
      </c>
      <c r="B13" s="22" t="s">
        <v>2010</v>
      </c>
      <c r="C13" s="24"/>
    </row>
    <row r="14" s="19" customFormat="1" ht="18" customHeight="1" spans="1:3">
      <c r="A14" s="22">
        <v>2230104</v>
      </c>
      <c r="B14" s="22" t="s">
        <v>2011</v>
      </c>
      <c r="C14" s="24"/>
    </row>
    <row r="15" s="19" customFormat="1" ht="18" customHeight="1" spans="1:3">
      <c r="A15" s="22">
        <v>2230105</v>
      </c>
      <c r="B15" s="22" t="s">
        <v>2012</v>
      </c>
      <c r="C15" s="24"/>
    </row>
    <row r="16" s="19" customFormat="1" ht="18" customHeight="1" spans="1:3">
      <c r="A16" s="22">
        <v>2230106</v>
      </c>
      <c r="B16" s="22" t="s">
        <v>2013</v>
      </c>
      <c r="C16" s="24"/>
    </row>
    <row r="17" s="19" customFormat="1" ht="18" customHeight="1" spans="1:3">
      <c r="A17" s="22">
        <v>2230107</v>
      </c>
      <c r="B17" s="22" t="s">
        <v>2014</v>
      </c>
      <c r="C17" s="24"/>
    </row>
    <row r="18" s="19" customFormat="1" ht="18" customHeight="1" spans="1:3">
      <c r="A18" s="22">
        <v>2230108</v>
      </c>
      <c r="B18" s="22" t="s">
        <v>2015</v>
      </c>
      <c r="C18" s="24"/>
    </row>
    <row r="19" s="19" customFormat="1" ht="18" customHeight="1" spans="1:3">
      <c r="A19" s="22">
        <v>2230199</v>
      </c>
      <c r="B19" s="22" t="s">
        <v>2016</v>
      </c>
      <c r="C19" s="24"/>
    </row>
    <row r="20" s="19" customFormat="1" ht="18" customHeight="1" spans="1:3">
      <c r="A20" s="22">
        <v>22302</v>
      </c>
      <c r="B20" s="22" t="s">
        <v>2017</v>
      </c>
      <c r="C20" s="24"/>
    </row>
    <row r="21" s="19" customFormat="1" ht="18" customHeight="1" spans="1:3">
      <c r="A21" s="22">
        <v>2230201</v>
      </c>
      <c r="B21" s="22" t="s">
        <v>2018</v>
      </c>
      <c r="C21" s="24"/>
    </row>
    <row r="22" s="19" customFormat="1" ht="18" customHeight="1" spans="1:3">
      <c r="A22" s="22">
        <v>2230202</v>
      </c>
      <c r="B22" s="22" t="s">
        <v>2019</v>
      </c>
      <c r="C22" s="24"/>
    </row>
    <row r="23" s="19" customFormat="1" ht="18" customHeight="1" spans="1:3">
      <c r="A23" s="22">
        <v>2230203</v>
      </c>
      <c r="B23" s="22" t="s">
        <v>2020</v>
      </c>
      <c r="C23" s="24"/>
    </row>
    <row r="24" s="19" customFormat="1" ht="18" customHeight="1" spans="1:3">
      <c r="A24" s="22">
        <v>2230204</v>
      </c>
      <c r="B24" s="22" t="s">
        <v>2021</v>
      </c>
      <c r="C24" s="24"/>
    </row>
    <row r="25" s="19" customFormat="1" ht="18" customHeight="1" spans="1:3">
      <c r="A25" s="22">
        <v>2230205</v>
      </c>
      <c r="B25" s="22" t="s">
        <v>2022</v>
      </c>
      <c r="C25" s="24"/>
    </row>
    <row r="26" s="19" customFormat="1" ht="18" customHeight="1" spans="1:3">
      <c r="A26" s="22">
        <v>2230206</v>
      </c>
      <c r="B26" s="22" t="s">
        <v>2023</v>
      </c>
      <c r="C26" s="24"/>
    </row>
    <row r="27" s="19" customFormat="1" ht="18" customHeight="1" spans="1:3">
      <c r="A27" s="22">
        <v>2230207</v>
      </c>
      <c r="B27" s="22" t="s">
        <v>2024</v>
      </c>
      <c r="C27" s="24"/>
    </row>
    <row r="28" s="19" customFormat="1" ht="18" customHeight="1" spans="1:3">
      <c r="A28" s="22">
        <v>2230299</v>
      </c>
      <c r="B28" s="22" t="s">
        <v>2025</v>
      </c>
      <c r="C28" s="24"/>
    </row>
    <row r="29" s="19" customFormat="1" ht="18" customHeight="1" spans="1:3">
      <c r="A29" s="22">
        <v>22303</v>
      </c>
      <c r="B29" s="22" t="s">
        <v>2026</v>
      </c>
      <c r="C29" s="24"/>
    </row>
    <row r="30" s="19" customFormat="1" ht="18" customHeight="1" spans="1:3">
      <c r="A30" s="22">
        <v>2230301</v>
      </c>
      <c r="B30" s="22" t="s">
        <v>2027</v>
      </c>
      <c r="C30" s="24"/>
    </row>
    <row r="31" s="19" customFormat="1" ht="18" customHeight="1" spans="1:3">
      <c r="A31" s="22">
        <v>22304</v>
      </c>
      <c r="B31" s="22" t="s">
        <v>2028</v>
      </c>
      <c r="C31" s="24"/>
    </row>
    <row r="32" s="19" customFormat="1" ht="18" customHeight="1" spans="1:3">
      <c r="A32" s="22">
        <v>2230401</v>
      </c>
      <c r="B32" s="22" t="s">
        <v>2029</v>
      </c>
      <c r="C32" s="24"/>
    </row>
    <row r="33" s="19" customFormat="1" ht="18" customHeight="1" spans="1:3">
      <c r="A33" s="22">
        <v>2230402</v>
      </c>
      <c r="B33" s="22" t="s">
        <v>2030</v>
      </c>
      <c r="C33" s="24"/>
    </row>
    <row r="34" s="19" customFormat="1" ht="18" customHeight="1" spans="1:3">
      <c r="A34" s="22">
        <v>2230499</v>
      </c>
      <c r="B34" s="22" t="s">
        <v>2031</v>
      </c>
      <c r="C34" s="24"/>
    </row>
    <row r="35" s="19" customFormat="1" ht="18" customHeight="1" spans="1:3">
      <c r="A35" s="22">
        <v>22399</v>
      </c>
      <c r="B35" s="22" t="s">
        <v>2032</v>
      </c>
      <c r="C35" s="24"/>
    </row>
    <row r="36" s="19" customFormat="1" ht="18" customHeight="1" spans="1:3">
      <c r="A36" s="22">
        <v>2239901</v>
      </c>
      <c r="B36" s="22" t="s">
        <v>2033</v>
      </c>
      <c r="C36" s="24"/>
    </row>
  </sheetData>
  <mergeCells count="1">
    <mergeCell ref="A1:C1"/>
  </mergeCells>
  <printOptions horizontalCentered="1"/>
  <pageMargins left="0.751388888888889" right="0.751388888888889" top="1" bottom="1" header="0.511805555555556" footer="0.511805555555556"/>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0"/>
  <sheetViews>
    <sheetView tabSelected="1" workbookViewId="0">
      <selection activeCell="G9" sqref="G9"/>
    </sheetView>
  </sheetViews>
  <sheetFormatPr defaultColWidth="6.875" defaultRowHeight="11.25"/>
  <cols>
    <col min="1" max="1" width="33.75" style="3" customWidth="1"/>
    <col min="2" max="2" width="19.25" style="3" customWidth="1"/>
    <col min="3" max="3" width="17.625" style="3" customWidth="1"/>
    <col min="4" max="4" width="32.5" style="3" customWidth="1"/>
    <col min="5" max="246" width="6.875" style="3" customWidth="1"/>
    <col min="247" max="16384" width="6.875" style="3"/>
  </cols>
  <sheetData>
    <row r="1" s="1" customFormat="1" ht="24.75" customHeight="1" spans="1:257">
      <c r="A1" s="4"/>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1" customFormat="1" ht="42.75" customHeight="1" spans="1:257">
      <c r="A2" s="5" t="s">
        <v>2034</v>
      </c>
      <c r="B2" s="5"/>
      <c r="C2" s="5"/>
      <c r="D2" s="5"/>
      <c r="E2" s="6"/>
      <c r="F2" s="6"/>
      <c r="G2" s="6"/>
      <c r="H2" s="6"/>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1" customFormat="1" ht="23.25" customHeight="1" spans="1:257">
      <c r="A3" s="7" t="s">
        <v>2035</v>
      </c>
      <c r="B3" s="3"/>
      <c r="C3" s="3"/>
      <c r="D3" s="8" t="s">
        <v>2</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2" customFormat="1" ht="38.25" customHeight="1" spans="1:4">
      <c r="A4" s="9" t="s">
        <v>2036</v>
      </c>
      <c r="B4" s="10" t="s">
        <v>1554</v>
      </c>
      <c r="C4" s="10" t="s">
        <v>1971</v>
      </c>
      <c r="D4" s="11" t="s">
        <v>2037</v>
      </c>
    </row>
    <row r="5" s="1" customFormat="1" ht="32.25" customHeight="1" spans="1:257">
      <c r="A5" s="10" t="s">
        <v>1614</v>
      </c>
      <c r="B5" s="12">
        <f>B8+B7+B6</f>
        <v>810</v>
      </c>
      <c r="C5" s="13">
        <f>C8+C7+C6</f>
        <v>468.9</v>
      </c>
      <c r="D5" s="14"/>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row>
    <row r="6" s="1" customFormat="1" ht="33.75" customHeight="1" spans="1:257">
      <c r="A6" s="15" t="s">
        <v>2038</v>
      </c>
      <c r="B6" s="16">
        <v>60</v>
      </c>
      <c r="C6" s="17">
        <v>14.5</v>
      </c>
      <c r="D6" s="14"/>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row>
    <row r="7" s="1" customFormat="1" ht="33.75" customHeight="1" spans="1:257">
      <c r="A7" s="15" t="s">
        <v>1585</v>
      </c>
      <c r="B7" s="16">
        <v>100</v>
      </c>
      <c r="C7" s="17">
        <v>3</v>
      </c>
      <c r="D7" s="14"/>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row>
    <row r="8" s="1" customFormat="1" ht="33.75" customHeight="1" spans="1:257">
      <c r="A8" s="15" t="s">
        <v>2039</v>
      </c>
      <c r="B8" s="18">
        <f>B9+B10</f>
        <v>650</v>
      </c>
      <c r="C8" s="13">
        <f>C9+C10</f>
        <v>451.4</v>
      </c>
      <c r="D8" s="14"/>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row>
    <row r="9" s="1" customFormat="1" ht="33.75" customHeight="1" spans="1:257">
      <c r="A9" s="10" t="s">
        <v>2040</v>
      </c>
      <c r="B9" s="16">
        <v>150</v>
      </c>
      <c r="C9" s="17">
        <v>96.6</v>
      </c>
      <c r="D9" s="14"/>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1" customFormat="1" ht="33.75" customHeight="1" spans="1:257">
      <c r="A10" s="10" t="s">
        <v>2041</v>
      </c>
      <c r="B10" s="16">
        <v>500</v>
      </c>
      <c r="C10" s="17">
        <v>354.8</v>
      </c>
      <c r="D10" s="14"/>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row>
  </sheetData>
  <mergeCells count="1">
    <mergeCell ref="A2:D2"/>
  </mergeCells>
  <printOptions horizontalCentered="1"/>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410"/>
  <sheetViews>
    <sheetView workbookViewId="0">
      <selection activeCell="A3" sqref="A3"/>
    </sheetView>
  </sheetViews>
  <sheetFormatPr defaultColWidth="9" defaultRowHeight="14.25" outlineLevelCol="2"/>
  <cols>
    <col min="1" max="1" width="9.375" style="26" customWidth="1"/>
    <col min="2" max="2" width="53.25" style="26" customWidth="1"/>
    <col min="3" max="3" width="12.875" style="213" customWidth="1"/>
    <col min="4" max="16384" width="9" style="19"/>
  </cols>
  <sheetData>
    <row r="1" s="19" customFormat="1" ht="25.5" spans="1:3">
      <c r="A1" s="214" t="s">
        <v>44</v>
      </c>
      <c r="B1" s="214"/>
      <c r="C1" s="215"/>
    </row>
    <row r="2" s="19" customFormat="1" spans="1:3">
      <c r="A2" s="59"/>
      <c r="B2" s="174"/>
      <c r="C2" s="175"/>
    </row>
    <row r="3" s="19" customFormat="1" spans="1:3">
      <c r="A3" s="59" t="s">
        <v>45</v>
      </c>
      <c r="B3" s="174"/>
      <c r="C3" s="175" t="s">
        <v>2</v>
      </c>
    </row>
    <row r="4" s="19" customFormat="1" ht="13.5" spans="1:3">
      <c r="A4" s="179" t="s">
        <v>46</v>
      </c>
      <c r="B4" s="179" t="s">
        <v>47</v>
      </c>
      <c r="C4" s="180" t="s">
        <v>48</v>
      </c>
    </row>
    <row r="5" s="19" customFormat="1" ht="13.5" spans="1:3">
      <c r="A5" s="22"/>
      <c r="B5" s="183" t="s">
        <v>49</v>
      </c>
      <c r="C5" s="24">
        <f>C6+C133</f>
        <v>11341</v>
      </c>
    </row>
    <row r="6" s="19" customFormat="1" ht="13.5" spans="1:3">
      <c r="A6" s="22">
        <v>101</v>
      </c>
      <c r="B6" s="183" t="s">
        <v>50</v>
      </c>
      <c r="C6" s="24">
        <f>C7+C29+C32+C37+C44+C50+C85+C108+C110+C115+C119+C120+SUM(C122:C132)</f>
        <v>5268</v>
      </c>
    </row>
    <row r="7" s="19" customFormat="1" ht="13.5" spans="1:3">
      <c r="A7" s="22"/>
      <c r="B7" s="183" t="s">
        <v>51</v>
      </c>
      <c r="C7" s="24">
        <f>C8+C22</f>
        <v>1213</v>
      </c>
    </row>
    <row r="8" s="19" customFormat="1" ht="13.5" spans="1:3">
      <c r="A8" s="22">
        <v>1010101</v>
      </c>
      <c r="B8" s="185" t="s">
        <v>52</v>
      </c>
      <c r="C8" s="24">
        <f>SUM(C9:C21)</f>
        <v>396</v>
      </c>
    </row>
    <row r="9" s="19" customFormat="1" ht="13.5" spans="1:3">
      <c r="A9" s="22">
        <v>101010101</v>
      </c>
      <c r="B9" s="185" t="s">
        <v>53</v>
      </c>
      <c r="C9" s="24">
        <v>11</v>
      </c>
    </row>
    <row r="10" s="19" customFormat="1" ht="13.5" spans="1:3">
      <c r="A10" s="22">
        <v>101010102</v>
      </c>
      <c r="B10" s="185" t="s">
        <v>54</v>
      </c>
      <c r="C10" s="24">
        <v>0</v>
      </c>
    </row>
    <row r="11" s="19" customFormat="1" ht="13.5" spans="1:3">
      <c r="A11" s="22">
        <v>101010103</v>
      </c>
      <c r="B11" s="185" t="s">
        <v>55</v>
      </c>
      <c r="C11" s="24">
        <v>263</v>
      </c>
    </row>
    <row r="12" customFormat="1" ht="13.5" hidden="1" spans="1:3">
      <c r="A12" s="216">
        <v>101010104</v>
      </c>
      <c r="B12" s="217" t="s">
        <v>56</v>
      </c>
      <c r="C12" s="218">
        <v>0</v>
      </c>
    </row>
    <row r="13" customFormat="1" ht="13.5" hidden="1" spans="1:3">
      <c r="A13" s="216">
        <v>101010105</v>
      </c>
      <c r="B13" s="217" t="s">
        <v>57</v>
      </c>
      <c r="C13" s="218">
        <v>0</v>
      </c>
    </row>
    <row r="14" s="19" customFormat="1" ht="13.5" spans="1:3">
      <c r="A14" s="22">
        <v>101010106</v>
      </c>
      <c r="B14" s="185" t="s">
        <v>58</v>
      </c>
      <c r="C14" s="24">
        <v>10</v>
      </c>
    </row>
    <row r="15" s="19" customFormat="1" ht="13.5" spans="1:3">
      <c r="A15" s="22">
        <v>101010119</v>
      </c>
      <c r="B15" s="185" t="s">
        <v>59</v>
      </c>
      <c r="C15" s="24">
        <v>109</v>
      </c>
    </row>
    <row r="16" s="19" customFormat="1" ht="13.5" spans="1:3">
      <c r="A16" s="22">
        <v>101010120</v>
      </c>
      <c r="B16" s="185" t="s">
        <v>60</v>
      </c>
      <c r="C16" s="24">
        <v>3</v>
      </c>
    </row>
    <row r="17" customFormat="1" ht="13.5" hidden="1" spans="1:3">
      <c r="A17" s="216">
        <v>101010121</v>
      </c>
      <c r="B17" s="217" t="s">
        <v>61</v>
      </c>
      <c r="C17" s="218"/>
    </row>
    <row r="18" customFormat="1" ht="13.5" hidden="1" spans="1:3">
      <c r="A18" s="216"/>
      <c r="B18" s="219" t="s">
        <v>62</v>
      </c>
      <c r="C18" s="218"/>
    </row>
    <row r="19" customFormat="1" ht="13.5" hidden="1" spans="1:3">
      <c r="A19" s="216">
        <v>101010151</v>
      </c>
      <c r="B19" s="217" t="s">
        <v>63</v>
      </c>
      <c r="C19" s="218"/>
    </row>
    <row r="20" customFormat="1" ht="13.5" hidden="1" spans="1:3">
      <c r="A20" s="216">
        <v>101010152</v>
      </c>
      <c r="B20" s="217" t="s">
        <v>64</v>
      </c>
      <c r="C20" s="218"/>
    </row>
    <row r="21" customFormat="1" ht="13.5" hidden="1" spans="1:3">
      <c r="A21" s="216">
        <v>101010153</v>
      </c>
      <c r="B21" s="217" t="s">
        <v>65</v>
      </c>
      <c r="C21" s="218"/>
    </row>
    <row r="22" s="19" customFormat="1" ht="13.5" spans="1:3">
      <c r="A22" s="22">
        <v>1010104</v>
      </c>
      <c r="B22" s="185" t="s">
        <v>66</v>
      </c>
      <c r="C22" s="24">
        <f>SUM(C23,C25:C28)</f>
        <v>817</v>
      </c>
    </row>
    <row r="23" s="19" customFormat="1" ht="13.5" spans="1:3">
      <c r="A23" s="22">
        <v>101010401</v>
      </c>
      <c r="B23" s="185" t="s">
        <v>67</v>
      </c>
      <c r="C23" s="24">
        <v>815</v>
      </c>
    </row>
    <row r="24" customFormat="1" ht="13.5" hidden="1" spans="1:3">
      <c r="A24" s="216">
        <v>101010402</v>
      </c>
      <c r="B24" s="217" t="s">
        <v>68</v>
      </c>
      <c r="C24" s="218">
        <v>0</v>
      </c>
    </row>
    <row r="25" customFormat="1" ht="13.5" hidden="1" spans="1:3">
      <c r="A25" s="216">
        <v>101010403</v>
      </c>
      <c r="B25" s="217" t="s">
        <v>69</v>
      </c>
      <c r="C25" s="218">
        <v>0</v>
      </c>
    </row>
    <row r="26" customFormat="1" ht="13.5" hidden="1" spans="1:3">
      <c r="A26" s="216">
        <v>101010420</v>
      </c>
      <c r="B26" s="217" t="s">
        <v>70</v>
      </c>
      <c r="C26" s="218">
        <v>2</v>
      </c>
    </row>
    <row r="27" customFormat="1" ht="13.5" hidden="1" spans="1:3">
      <c r="A27" s="216">
        <v>101010429</v>
      </c>
      <c r="B27" s="217" t="s">
        <v>71</v>
      </c>
      <c r="C27" s="218"/>
    </row>
    <row r="28" customFormat="1" ht="13.5" hidden="1" spans="1:3">
      <c r="A28" s="216">
        <v>101010461</v>
      </c>
      <c r="B28" s="217" t="s">
        <v>72</v>
      </c>
      <c r="C28" s="218"/>
    </row>
    <row r="29" customFormat="1" ht="13.5" hidden="1" spans="1:3">
      <c r="A29" s="216">
        <v>1010201</v>
      </c>
      <c r="B29" s="219" t="s">
        <v>73</v>
      </c>
      <c r="C29" s="218"/>
    </row>
    <row r="30" customFormat="1" ht="13.5" hidden="1" spans="1:3">
      <c r="A30" s="216">
        <v>101020107</v>
      </c>
      <c r="B30" s="217" t="s">
        <v>74</v>
      </c>
      <c r="C30" s="218"/>
    </row>
    <row r="31" customFormat="1" ht="13.5" hidden="1" spans="1:3">
      <c r="A31" s="216">
        <v>101020121</v>
      </c>
      <c r="B31" s="217" t="s">
        <v>75</v>
      </c>
      <c r="C31" s="218"/>
    </row>
    <row r="32" customFormat="1" ht="13.5" hidden="1" spans="1:3">
      <c r="A32" s="216"/>
      <c r="B32" s="219" t="s">
        <v>76</v>
      </c>
      <c r="C32" s="220">
        <f>C33+C34</f>
        <v>0</v>
      </c>
    </row>
    <row r="33" customFormat="1" ht="13.5" hidden="1" spans="1:3">
      <c r="A33" s="216">
        <v>1010102</v>
      </c>
      <c r="B33" s="217" t="s">
        <v>77</v>
      </c>
      <c r="C33" s="218"/>
    </row>
    <row r="34" customFormat="1" ht="13.5" hidden="1" spans="1:3">
      <c r="A34" s="216">
        <v>1010202</v>
      </c>
      <c r="B34" s="217" t="s">
        <v>78</v>
      </c>
      <c r="C34" s="218"/>
    </row>
    <row r="35" customFormat="1" ht="13.5" hidden="1" spans="1:3">
      <c r="A35" s="216">
        <v>101020202</v>
      </c>
      <c r="B35" s="217" t="s">
        <v>79</v>
      </c>
      <c r="C35" s="218"/>
    </row>
    <row r="36" customFormat="1" ht="13.5" hidden="1" spans="1:3">
      <c r="A36" s="216">
        <v>101020221</v>
      </c>
      <c r="B36" s="217" t="s">
        <v>80</v>
      </c>
      <c r="C36" s="218"/>
    </row>
    <row r="37" customFormat="1" ht="13.5" hidden="1" spans="1:3">
      <c r="A37" s="216"/>
      <c r="B37" s="219" t="s">
        <v>81</v>
      </c>
      <c r="C37" s="220">
        <f>C38+C43</f>
        <v>0</v>
      </c>
    </row>
    <row r="38" customFormat="1" ht="13.5" hidden="1" spans="1:3">
      <c r="A38" s="216"/>
      <c r="B38" s="217" t="s">
        <v>82</v>
      </c>
      <c r="C38" s="220">
        <f>SUM(C39,C42)</f>
        <v>0</v>
      </c>
    </row>
    <row r="39" customFormat="1" ht="13.5" hidden="1" spans="1:3">
      <c r="A39" s="216">
        <v>1010103</v>
      </c>
      <c r="B39" s="217" t="s">
        <v>83</v>
      </c>
      <c r="C39" s="220">
        <f>C40+C41</f>
        <v>0</v>
      </c>
    </row>
    <row r="40" customFormat="1" ht="13.5" hidden="1" spans="1:3">
      <c r="A40" s="216">
        <v>101010301</v>
      </c>
      <c r="B40" s="217" t="s">
        <v>84</v>
      </c>
      <c r="C40" s="218"/>
    </row>
    <row r="41" customFormat="1" ht="13.5" hidden="1" spans="1:3">
      <c r="A41" s="216">
        <v>101010302</v>
      </c>
      <c r="B41" s="217" t="s">
        <v>85</v>
      </c>
      <c r="C41" s="218"/>
    </row>
    <row r="42" customFormat="1" ht="13.5" hidden="1" spans="1:3">
      <c r="A42" s="216">
        <v>1010105</v>
      </c>
      <c r="B42" s="217" t="s">
        <v>86</v>
      </c>
      <c r="C42" s="218"/>
    </row>
    <row r="43" customFormat="1" ht="13.5" hidden="1" spans="1:3">
      <c r="A43" s="216">
        <v>1010203</v>
      </c>
      <c r="B43" s="217" t="s">
        <v>87</v>
      </c>
      <c r="C43" s="218"/>
    </row>
    <row r="44" s="19" customFormat="1" ht="13.5" spans="1:3">
      <c r="A44" s="22">
        <v>10103</v>
      </c>
      <c r="B44" s="183" t="s">
        <v>17</v>
      </c>
      <c r="C44" s="24">
        <f>SUM(C45:C49)</f>
        <v>124</v>
      </c>
    </row>
    <row r="45" customFormat="1" ht="13.5" hidden="1" spans="1:3">
      <c r="A45" s="216">
        <v>1010302</v>
      </c>
      <c r="B45" s="217" t="s">
        <v>88</v>
      </c>
      <c r="C45" s="218"/>
    </row>
    <row r="46" customFormat="1" ht="13.5" hidden="1" spans="1:3">
      <c r="A46" s="216">
        <v>1010303</v>
      </c>
      <c r="B46" s="217" t="s">
        <v>89</v>
      </c>
      <c r="C46" s="218"/>
    </row>
    <row r="47" s="19" customFormat="1" ht="13.5" spans="1:3">
      <c r="A47" s="22">
        <v>1010304</v>
      </c>
      <c r="B47" s="185" t="s">
        <v>90</v>
      </c>
      <c r="C47" s="24">
        <v>93</v>
      </c>
    </row>
    <row r="48" s="19" customFormat="1" ht="13.5" spans="1:3">
      <c r="A48" s="22">
        <v>1010320</v>
      </c>
      <c r="B48" s="185" t="s">
        <v>91</v>
      </c>
      <c r="C48" s="24">
        <v>31</v>
      </c>
    </row>
    <row r="49" customFormat="1" ht="13.5" hidden="1" spans="1:3">
      <c r="A49" s="216">
        <v>1010329</v>
      </c>
      <c r="B49" s="217" t="s">
        <v>92</v>
      </c>
      <c r="C49" s="218"/>
    </row>
    <row r="50" s="19" customFormat="1" ht="13.5" spans="1:3">
      <c r="A50" s="22">
        <v>10104</v>
      </c>
      <c r="B50" s="183" t="s">
        <v>18</v>
      </c>
      <c r="C50" s="24">
        <f>SUM(C51:C52,C54:C76,C78:C80,C82:C84)</f>
        <v>543</v>
      </c>
    </row>
    <row r="51" customFormat="1" ht="13.5" hidden="1" spans="1:3">
      <c r="A51" s="216"/>
      <c r="B51" s="219" t="s">
        <v>93</v>
      </c>
      <c r="C51" s="218"/>
    </row>
    <row r="52" customFormat="1" ht="13.5" hidden="1" spans="1:3">
      <c r="A52" s="216">
        <v>1010417</v>
      </c>
      <c r="B52" s="217" t="s">
        <v>94</v>
      </c>
      <c r="C52" s="218"/>
    </row>
    <row r="53" customFormat="1" ht="13.5" hidden="1" spans="1:3">
      <c r="A53" s="216">
        <v>101041702</v>
      </c>
      <c r="B53" s="217" t="s">
        <v>95</v>
      </c>
      <c r="C53" s="218"/>
    </row>
    <row r="54" customFormat="1" ht="13.5" hidden="1" spans="1:3">
      <c r="A54" s="216">
        <v>1010418</v>
      </c>
      <c r="B54" s="217" t="s">
        <v>96</v>
      </c>
      <c r="C54" s="218"/>
    </row>
    <row r="55" customFormat="1" ht="13.5" hidden="1" spans="1:3">
      <c r="A55" s="216">
        <v>1010419</v>
      </c>
      <c r="B55" s="217" t="s">
        <v>97</v>
      </c>
      <c r="C55" s="218"/>
    </row>
    <row r="56" customFormat="1" ht="13.5" hidden="1" spans="1:3">
      <c r="A56" s="216">
        <v>1010420</v>
      </c>
      <c r="B56" s="217" t="s">
        <v>98</v>
      </c>
      <c r="C56" s="218"/>
    </row>
    <row r="57" customFormat="1" ht="13.5" hidden="1" spans="1:3">
      <c r="A57" s="216">
        <v>1010421</v>
      </c>
      <c r="B57" s="217" t="s">
        <v>99</v>
      </c>
      <c r="C57" s="218"/>
    </row>
    <row r="58" customFormat="1" ht="13.5" hidden="1" spans="1:3">
      <c r="A58" s="216">
        <v>1010422</v>
      </c>
      <c r="B58" s="217" t="s">
        <v>100</v>
      </c>
      <c r="C58" s="218"/>
    </row>
    <row r="59" customFormat="1" ht="13.5" hidden="1" spans="1:3">
      <c r="A59" s="216">
        <v>1010423</v>
      </c>
      <c r="B59" s="217" t="s">
        <v>101</v>
      </c>
      <c r="C59" s="218"/>
    </row>
    <row r="60" customFormat="1" ht="13.5" hidden="1" spans="1:3">
      <c r="A60" s="216">
        <v>1010424</v>
      </c>
      <c r="B60" s="217" t="s">
        <v>102</v>
      </c>
      <c r="C60" s="218"/>
    </row>
    <row r="61" customFormat="1" ht="13.5" hidden="1" spans="1:3">
      <c r="A61" s="216">
        <v>1010425</v>
      </c>
      <c r="B61" s="217" t="s">
        <v>103</v>
      </c>
      <c r="C61" s="218"/>
    </row>
    <row r="62" customFormat="1" ht="13.5" hidden="1" spans="1:3">
      <c r="A62" s="216">
        <v>1010426</v>
      </c>
      <c r="B62" s="217" t="s">
        <v>104</v>
      </c>
      <c r="C62" s="218"/>
    </row>
    <row r="63" customFormat="1" ht="13.5" hidden="1" spans="1:3">
      <c r="A63" s="216">
        <v>1010427</v>
      </c>
      <c r="B63" s="217" t="s">
        <v>105</v>
      </c>
      <c r="C63" s="218"/>
    </row>
    <row r="64" customFormat="1" ht="13.5" hidden="1" spans="1:3">
      <c r="A64" s="216">
        <v>1010428</v>
      </c>
      <c r="B64" s="217" t="s">
        <v>106</v>
      </c>
      <c r="C64" s="218"/>
    </row>
    <row r="65" customFormat="1" ht="13.5" hidden="1" spans="1:3">
      <c r="A65" s="216">
        <v>1010429</v>
      </c>
      <c r="B65" s="217" t="s">
        <v>107</v>
      </c>
      <c r="C65" s="218"/>
    </row>
    <row r="66" customFormat="1" ht="13.5" hidden="1" spans="1:3">
      <c r="A66" s="216">
        <v>1010430</v>
      </c>
      <c r="B66" s="217" t="s">
        <v>108</v>
      </c>
      <c r="C66" s="218"/>
    </row>
    <row r="67" s="19" customFormat="1" ht="13.5" spans="1:3">
      <c r="A67" s="22">
        <v>1010431</v>
      </c>
      <c r="B67" s="185" t="s">
        <v>109</v>
      </c>
      <c r="C67" s="24">
        <v>5</v>
      </c>
    </row>
    <row r="68" s="19" customFormat="1" ht="13.5" spans="1:3">
      <c r="A68" s="22">
        <v>1010432</v>
      </c>
      <c r="B68" s="185" t="s">
        <v>110</v>
      </c>
      <c r="C68" s="24">
        <v>231</v>
      </c>
    </row>
    <row r="69" s="19" customFormat="1" ht="13.5" spans="1:3">
      <c r="A69" s="22">
        <v>1010433</v>
      </c>
      <c r="B69" s="185" t="s">
        <v>111</v>
      </c>
      <c r="C69" s="24">
        <v>283</v>
      </c>
    </row>
    <row r="70" customFormat="1" ht="13.5" hidden="1" spans="1:3">
      <c r="A70" s="216">
        <v>1010434</v>
      </c>
      <c r="B70" s="217" t="s">
        <v>112</v>
      </c>
      <c r="C70" s="218">
        <v>0</v>
      </c>
    </row>
    <row r="71" customFormat="1" ht="13.5" hidden="1" spans="1:3">
      <c r="A71" s="216">
        <v>1010435</v>
      </c>
      <c r="B71" s="217" t="s">
        <v>113</v>
      </c>
      <c r="C71" s="218">
        <v>0</v>
      </c>
    </row>
    <row r="72" s="19" customFormat="1" ht="13.5" spans="1:3">
      <c r="A72" s="22">
        <v>1010436</v>
      </c>
      <c r="B72" s="185" t="s">
        <v>114</v>
      </c>
      <c r="C72" s="24">
        <v>11</v>
      </c>
    </row>
    <row r="73" customFormat="1" ht="13.5" hidden="1" spans="1:3">
      <c r="A73" s="216">
        <v>1010439</v>
      </c>
      <c r="B73" s="217" t="s">
        <v>115</v>
      </c>
      <c r="C73" s="218"/>
    </row>
    <row r="74" customFormat="1" ht="13.5" hidden="1" spans="1:3">
      <c r="A74" s="216">
        <v>1010440</v>
      </c>
      <c r="B74" s="217" t="s">
        <v>116</v>
      </c>
      <c r="C74" s="218"/>
    </row>
    <row r="75" customFormat="1" ht="13.5" hidden="1" spans="1:3">
      <c r="A75" s="216">
        <v>1010441</v>
      </c>
      <c r="B75" s="217" t="s">
        <v>117</v>
      </c>
      <c r="C75" s="218"/>
    </row>
    <row r="76" customFormat="1" ht="13.5" hidden="1" spans="1:3">
      <c r="A76" s="216">
        <v>1010442</v>
      </c>
      <c r="B76" s="217" t="s">
        <v>118</v>
      </c>
      <c r="C76" s="218"/>
    </row>
    <row r="77" customFormat="1" ht="13.5" hidden="1" spans="1:3">
      <c r="A77" s="216">
        <v>1010443</v>
      </c>
      <c r="B77" s="217" t="s">
        <v>119</v>
      </c>
      <c r="C77" s="218"/>
    </row>
    <row r="78" customFormat="1" ht="13.5" hidden="1" spans="1:3">
      <c r="A78" s="216">
        <v>1010444</v>
      </c>
      <c r="B78" s="217" t="s">
        <v>120</v>
      </c>
      <c r="C78" s="218"/>
    </row>
    <row r="79" customFormat="1" ht="13.5" hidden="1" spans="1:3">
      <c r="A79" s="216">
        <v>1010445</v>
      </c>
      <c r="B79" s="217" t="s">
        <v>121</v>
      </c>
      <c r="C79" s="218"/>
    </row>
    <row r="80" customFormat="1" ht="13.5" hidden="1" spans="1:3">
      <c r="A80" s="216">
        <v>1010446</v>
      </c>
      <c r="B80" s="217" t="s">
        <v>122</v>
      </c>
      <c r="C80" s="218"/>
    </row>
    <row r="81" customFormat="1" ht="13.5" hidden="1" spans="1:3">
      <c r="A81" s="216">
        <v>1010447</v>
      </c>
      <c r="B81" s="217" t="s">
        <v>123</v>
      </c>
      <c r="C81" s="218"/>
    </row>
    <row r="82" customFormat="1" ht="13.5" hidden="1" spans="1:3">
      <c r="A82" s="216">
        <v>1010448</v>
      </c>
      <c r="B82" s="217" t="s">
        <v>124</v>
      </c>
      <c r="C82" s="218"/>
    </row>
    <row r="83" customFormat="1" ht="13.5" hidden="1" spans="1:3">
      <c r="A83" s="216">
        <v>1010449</v>
      </c>
      <c r="B83" s="217" t="s">
        <v>125</v>
      </c>
      <c r="C83" s="218"/>
    </row>
    <row r="84" s="19" customFormat="1" ht="13.5" spans="1:3">
      <c r="A84" s="22">
        <v>1010450</v>
      </c>
      <c r="B84" s="185" t="s">
        <v>126</v>
      </c>
      <c r="C84" s="24">
        <v>13</v>
      </c>
    </row>
    <row r="85" customFormat="1" ht="13.5" hidden="1" spans="1:3">
      <c r="A85" s="216">
        <v>10105</v>
      </c>
      <c r="B85" s="219" t="s">
        <v>127</v>
      </c>
      <c r="C85" s="220">
        <f>SUM(C86:C107)</f>
        <v>0</v>
      </c>
    </row>
    <row r="86" customFormat="1" ht="13.5" hidden="1" spans="1:3">
      <c r="A86" s="216"/>
      <c r="B86" s="219" t="s">
        <v>128</v>
      </c>
      <c r="C86" s="218"/>
    </row>
    <row r="87" customFormat="1" ht="13.5" hidden="1" spans="1:3">
      <c r="A87" s="216">
        <v>1010517</v>
      </c>
      <c r="B87" s="217" t="s">
        <v>129</v>
      </c>
      <c r="C87" s="218"/>
    </row>
    <row r="88" customFormat="1" ht="13.5" hidden="1" spans="1:3">
      <c r="A88" s="216">
        <v>1010518</v>
      </c>
      <c r="B88" s="217" t="s">
        <v>130</v>
      </c>
      <c r="C88" s="218"/>
    </row>
    <row r="89" customFormat="1" ht="13.5" hidden="1" spans="1:3">
      <c r="A89" s="216">
        <v>1010519</v>
      </c>
      <c r="B89" s="217" t="s">
        <v>131</v>
      </c>
      <c r="C89" s="218"/>
    </row>
    <row r="90" customFormat="1" ht="13.5" hidden="1" spans="1:3">
      <c r="A90" s="216">
        <v>1010520</v>
      </c>
      <c r="B90" s="217" t="s">
        <v>132</v>
      </c>
      <c r="C90" s="218"/>
    </row>
    <row r="91" customFormat="1" ht="13.5" hidden="1" spans="1:3">
      <c r="A91" s="216">
        <v>1010521</v>
      </c>
      <c r="B91" s="217" t="s">
        <v>133</v>
      </c>
      <c r="C91" s="218"/>
    </row>
    <row r="92" customFormat="1" ht="13.5" hidden="1" spans="1:3">
      <c r="A92" s="216">
        <v>1010522</v>
      </c>
      <c r="B92" s="217" t="s">
        <v>134</v>
      </c>
      <c r="C92" s="218"/>
    </row>
    <row r="93" customFormat="1" ht="13.5" hidden="1" spans="1:3">
      <c r="A93" s="216">
        <v>1010523</v>
      </c>
      <c r="B93" s="217" t="s">
        <v>135</v>
      </c>
      <c r="C93" s="218"/>
    </row>
    <row r="94" customFormat="1" ht="13.5" hidden="1" spans="1:3">
      <c r="A94" s="216">
        <v>1010524</v>
      </c>
      <c r="B94" s="217" t="s">
        <v>136</v>
      </c>
      <c r="C94" s="218"/>
    </row>
    <row r="95" customFormat="1" ht="13.5" hidden="1" spans="1:3">
      <c r="A95" s="216">
        <v>1010525</v>
      </c>
      <c r="B95" s="217" t="s">
        <v>137</v>
      </c>
      <c r="C95" s="218"/>
    </row>
    <row r="96" customFormat="1" ht="13.5" hidden="1" spans="1:3">
      <c r="A96" s="216">
        <v>1010526</v>
      </c>
      <c r="B96" s="217" t="s">
        <v>138</v>
      </c>
      <c r="C96" s="218"/>
    </row>
    <row r="97" customFormat="1" ht="13.5" hidden="1" spans="1:3">
      <c r="A97" s="216">
        <v>1010527</v>
      </c>
      <c r="B97" s="217" t="s">
        <v>139</v>
      </c>
      <c r="C97" s="218"/>
    </row>
    <row r="98" customFormat="1" ht="13.5" hidden="1" spans="1:3">
      <c r="A98" s="216">
        <v>1010528</v>
      </c>
      <c r="B98" s="217" t="s">
        <v>140</v>
      </c>
      <c r="C98" s="218"/>
    </row>
    <row r="99" customFormat="1" ht="13.5" hidden="1" spans="1:3">
      <c r="A99" s="216">
        <v>1010529</v>
      </c>
      <c r="B99" s="217" t="s">
        <v>141</v>
      </c>
      <c r="C99" s="218"/>
    </row>
    <row r="100" customFormat="1" ht="13.5" hidden="1" spans="1:3">
      <c r="A100" s="216">
        <v>1010530</v>
      </c>
      <c r="B100" s="217" t="s">
        <v>142</v>
      </c>
      <c r="C100" s="218"/>
    </row>
    <row r="101" customFormat="1" ht="13.5" hidden="1" spans="1:3">
      <c r="A101" s="216">
        <v>1010531</v>
      </c>
      <c r="B101" s="217" t="s">
        <v>143</v>
      </c>
      <c r="C101" s="218"/>
    </row>
    <row r="102" customFormat="1" ht="13.5" hidden="1" spans="1:3">
      <c r="A102" s="216">
        <v>1010532</v>
      </c>
      <c r="B102" s="217" t="s">
        <v>144</v>
      </c>
      <c r="C102" s="218"/>
    </row>
    <row r="103" customFormat="1" ht="13.5" hidden="1" spans="1:3">
      <c r="A103" s="216">
        <v>1010533</v>
      </c>
      <c r="B103" s="217" t="s">
        <v>145</v>
      </c>
      <c r="C103" s="218"/>
    </row>
    <row r="104" customFormat="1" ht="13.5" hidden="1" spans="1:3">
      <c r="A104" s="216">
        <v>1010534</v>
      </c>
      <c r="B104" s="217" t="s">
        <v>146</v>
      </c>
      <c r="C104" s="218"/>
    </row>
    <row r="105" customFormat="1" ht="13.5" hidden="1" spans="1:3">
      <c r="A105" s="216">
        <v>1010535</v>
      </c>
      <c r="B105" s="217" t="s">
        <v>147</v>
      </c>
      <c r="C105" s="218"/>
    </row>
    <row r="106" customFormat="1" ht="13.5" hidden="1" spans="1:3">
      <c r="A106" s="216">
        <v>1010536</v>
      </c>
      <c r="B106" s="217" t="s">
        <v>148</v>
      </c>
      <c r="C106" s="218"/>
    </row>
    <row r="107" customFormat="1" ht="13.5" hidden="1" spans="1:3">
      <c r="A107" s="216">
        <v>1010599</v>
      </c>
      <c r="B107" s="217" t="s">
        <v>149</v>
      </c>
      <c r="C107" s="218"/>
    </row>
    <row r="108" s="19" customFormat="1" ht="13.5" spans="1:3">
      <c r="A108" s="22" t="s">
        <v>150</v>
      </c>
      <c r="B108" s="183" t="s">
        <v>19</v>
      </c>
      <c r="C108" s="24">
        <v>522</v>
      </c>
    </row>
    <row r="109" customFormat="1" ht="13.5" hidden="1" spans="1:3">
      <c r="A109" s="216">
        <v>101060101</v>
      </c>
      <c r="B109" s="217" t="s">
        <v>151</v>
      </c>
      <c r="C109" s="218"/>
    </row>
    <row r="110" s="19" customFormat="1" ht="13.5" spans="1:3">
      <c r="A110" s="22">
        <v>10107</v>
      </c>
      <c r="B110" s="183" t="s">
        <v>20</v>
      </c>
      <c r="C110" s="221">
        <f>SUM(C111:C114)</f>
        <v>25</v>
      </c>
    </row>
    <row r="111" s="19" customFormat="1" ht="13.5" spans="1:3">
      <c r="A111" s="22">
        <v>1010701</v>
      </c>
      <c r="B111" s="185" t="s">
        <v>152</v>
      </c>
      <c r="C111" s="24"/>
    </row>
    <row r="112" customFormat="1" ht="13.5" hidden="1" spans="1:3">
      <c r="A112" s="216">
        <v>1010702</v>
      </c>
      <c r="B112" s="217" t="s">
        <v>153</v>
      </c>
      <c r="C112" s="222"/>
    </row>
    <row r="113" customFormat="1" ht="13.5" hidden="1" spans="1:3">
      <c r="A113" s="216">
        <v>1010719</v>
      </c>
      <c r="B113" s="217" t="s">
        <v>154</v>
      </c>
      <c r="C113" s="218">
        <v>23</v>
      </c>
    </row>
    <row r="114" customFormat="1" ht="13.5" hidden="1" spans="1:3">
      <c r="A114" s="216">
        <v>1010720</v>
      </c>
      <c r="B114" s="217" t="s">
        <v>155</v>
      </c>
      <c r="C114" s="223">
        <v>2</v>
      </c>
    </row>
    <row r="115" s="19" customFormat="1" ht="13.5" spans="1:3">
      <c r="A115" s="22">
        <v>10109</v>
      </c>
      <c r="B115" s="183" t="s">
        <v>21</v>
      </c>
      <c r="C115" s="24">
        <v>264</v>
      </c>
    </row>
    <row r="116" s="19" customFormat="1" ht="13.5" spans="1:3">
      <c r="A116" s="22">
        <v>1010918</v>
      </c>
      <c r="B116" s="185" t="s">
        <v>156</v>
      </c>
      <c r="C116" s="224">
        <v>0</v>
      </c>
    </row>
    <row r="117" customFormat="1" ht="13.5" hidden="1" spans="1:3">
      <c r="A117" s="216">
        <v>1010921</v>
      </c>
      <c r="B117" s="217" t="s">
        <v>157</v>
      </c>
      <c r="C117" s="218">
        <v>0</v>
      </c>
    </row>
    <row r="118" s="19" customFormat="1" ht="13.5" spans="1:3">
      <c r="A118" s="22">
        <v>1010922</v>
      </c>
      <c r="B118" s="185" t="s">
        <v>158</v>
      </c>
      <c r="C118" s="24">
        <v>0</v>
      </c>
    </row>
    <row r="119" s="19" customFormat="1" ht="13.5" spans="1:3">
      <c r="A119" s="22">
        <v>10110</v>
      </c>
      <c r="B119" s="183" t="s">
        <v>22</v>
      </c>
      <c r="C119" s="24">
        <v>267</v>
      </c>
    </row>
    <row r="120" s="19" customFormat="1" ht="13.5" spans="1:3">
      <c r="A120" s="22">
        <v>10111</v>
      </c>
      <c r="B120" s="183" t="s">
        <v>23</v>
      </c>
      <c r="C120" s="24">
        <v>137</v>
      </c>
    </row>
    <row r="121" customFormat="1" ht="13.5" hidden="1" spans="1:3">
      <c r="A121" s="216">
        <v>1011101</v>
      </c>
      <c r="B121" s="217" t="s">
        <v>159</v>
      </c>
      <c r="C121" s="218">
        <v>0</v>
      </c>
    </row>
    <row r="122" customFormat="1" ht="13.5" hidden="1" spans="1:3">
      <c r="A122" s="216">
        <v>10112</v>
      </c>
      <c r="B122" s="219" t="s">
        <v>24</v>
      </c>
      <c r="C122" s="218">
        <v>370</v>
      </c>
    </row>
    <row r="123" customFormat="1" ht="13.5" hidden="1" spans="1:3">
      <c r="A123" s="216">
        <v>10113</v>
      </c>
      <c r="B123" s="219" t="s">
        <v>25</v>
      </c>
      <c r="C123" s="218">
        <v>356</v>
      </c>
    </row>
    <row r="124" s="19" customFormat="1" ht="13.5" spans="1:3">
      <c r="A124" s="22">
        <v>10114</v>
      </c>
      <c r="B124" s="183" t="s">
        <v>26</v>
      </c>
      <c r="C124" s="24">
        <v>257</v>
      </c>
    </row>
    <row r="125" s="19" customFormat="1" ht="13.5" spans="1:3">
      <c r="A125" s="22">
        <v>10115</v>
      </c>
      <c r="B125" s="183" t="s">
        <v>160</v>
      </c>
      <c r="C125" s="24">
        <v>0</v>
      </c>
    </row>
    <row r="126" customFormat="1" ht="13.5" hidden="1" spans="1:3">
      <c r="A126" s="216">
        <v>10116</v>
      </c>
      <c r="B126" s="219" t="s">
        <v>161</v>
      </c>
      <c r="C126" s="218">
        <v>0</v>
      </c>
    </row>
    <row r="127" customFormat="1" ht="13.5" hidden="1" spans="1:3">
      <c r="A127" s="216">
        <v>10117</v>
      </c>
      <c r="B127" s="219" t="s">
        <v>162</v>
      </c>
      <c r="C127" s="218">
        <v>0</v>
      </c>
    </row>
    <row r="128" s="19" customFormat="1" ht="13.5" spans="1:3">
      <c r="A128" s="22">
        <v>10118</v>
      </c>
      <c r="B128" s="183" t="s">
        <v>27</v>
      </c>
      <c r="C128" s="24">
        <v>906</v>
      </c>
    </row>
    <row r="129" s="19" customFormat="1" ht="13.5" spans="1:3">
      <c r="A129" s="22">
        <v>10119</v>
      </c>
      <c r="B129" s="183" t="s">
        <v>28</v>
      </c>
      <c r="C129" s="24">
        <v>270</v>
      </c>
    </row>
    <row r="130" customFormat="1" ht="13.5" hidden="1" spans="1:3">
      <c r="A130" s="216">
        <v>10120</v>
      </c>
      <c r="B130" s="219" t="s">
        <v>29</v>
      </c>
      <c r="C130" s="223">
        <v>0</v>
      </c>
    </row>
    <row r="131" customFormat="1" ht="13.5" hidden="1" spans="1:3">
      <c r="A131" s="216">
        <v>10121</v>
      </c>
      <c r="B131" s="219" t="s">
        <v>163</v>
      </c>
      <c r="C131" s="218">
        <v>14</v>
      </c>
    </row>
    <row r="132" customFormat="1" ht="13.5" hidden="1" spans="1:3">
      <c r="A132" s="216">
        <v>10199</v>
      </c>
      <c r="B132" s="219" t="s">
        <v>30</v>
      </c>
      <c r="C132" s="222">
        <v>0</v>
      </c>
    </row>
    <row r="133" s="19" customFormat="1" ht="13.5" spans="1:3">
      <c r="A133" s="22">
        <v>103</v>
      </c>
      <c r="B133" s="183" t="s">
        <v>164</v>
      </c>
      <c r="C133" s="24">
        <f>C134+C157+C186+C208+C227+C259+C262+C268</f>
        <v>6073</v>
      </c>
    </row>
    <row r="134" customFormat="1" ht="13.5" hidden="1" spans="1:3">
      <c r="A134" s="216">
        <v>10302</v>
      </c>
      <c r="B134" s="219" t="s">
        <v>32</v>
      </c>
      <c r="C134" s="225">
        <f>SUM(C135,C142:C154)</f>
        <v>176</v>
      </c>
    </row>
    <row r="135" customFormat="1" ht="13.5" hidden="1" spans="1:3">
      <c r="A135" s="226">
        <v>1030203</v>
      </c>
      <c r="B135" s="227" t="s">
        <v>165</v>
      </c>
      <c r="C135" s="220">
        <f>SUM(C136:C139,C141)</f>
        <v>167</v>
      </c>
    </row>
    <row r="136" customFormat="1" ht="13.5" hidden="1" spans="1:3">
      <c r="A136" s="226">
        <v>103020301</v>
      </c>
      <c r="B136" s="227" t="s">
        <v>166</v>
      </c>
      <c r="C136" s="222">
        <v>167</v>
      </c>
    </row>
    <row r="137" customFormat="1" ht="13.5" hidden="1" spans="1:3">
      <c r="A137" s="216">
        <v>103020302</v>
      </c>
      <c r="B137" s="217" t="s">
        <v>167</v>
      </c>
      <c r="C137" s="222">
        <v>0</v>
      </c>
    </row>
    <row r="138" customFormat="1" ht="13.5" hidden="1" spans="1:3">
      <c r="A138" s="216">
        <v>103020303</v>
      </c>
      <c r="B138" s="217" t="s">
        <v>168</v>
      </c>
      <c r="C138" s="223">
        <v>0</v>
      </c>
    </row>
    <row r="139" customFormat="1" ht="13.5" hidden="1" spans="1:3">
      <c r="A139" s="216">
        <v>103020304</v>
      </c>
      <c r="B139" s="217" t="s">
        <v>169</v>
      </c>
      <c r="C139" s="223">
        <v>0</v>
      </c>
    </row>
    <row r="140" customFormat="1" ht="13.5" hidden="1" spans="1:3">
      <c r="A140" s="216">
        <v>103020305</v>
      </c>
      <c r="B140" s="217" t="s">
        <v>170</v>
      </c>
      <c r="C140" s="223">
        <v>0</v>
      </c>
    </row>
    <row r="141" customFormat="1" ht="13.5" hidden="1" spans="1:3">
      <c r="A141" s="216">
        <v>103020399</v>
      </c>
      <c r="B141" s="217" t="s">
        <v>171</v>
      </c>
      <c r="C141" s="223">
        <v>0</v>
      </c>
    </row>
    <row r="142" customFormat="1" ht="13.5" hidden="1" spans="1:3">
      <c r="A142" s="216">
        <v>1030205</v>
      </c>
      <c r="B142" s="217" t="s">
        <v>172</v>
      </c>
      <c r="C142" s="218">
        <v>0</v>
      </c>
    </row>
    <row r="143" s="19" customFormat="1" ht="13.5" spans="1:3">
      <c r="A143" s="22">
        <v>1030210</v>
      </c>
      <c r="B143" s="185" t="s">
        <v>173</v>
      </c>
      <c r="C143" s="224">
        <v>0</v>
      </c>
    </row>
    <row r="144" customFormat="1" ht="13.5" hidden="1" spans="1:3">
      <c r="A144" s="216">
        <v>1030212</v>
      </c>
      <c r="B144" s="217" t="s">
        <v>174</v>
      </c>
      <c r="C144" s="218">
        <v>0</v>
      </c>
    </row>
    <row r="145" customFormat="1" ht="13.5" hidden="1" spans="1:3">
      <c r="A145" s="216">
        <v>1030216</v>
      </c>
      <c r="B145" s="217" t="s">
        <v>175</v>
      </c>
      <c r="C145" s="218">
        <v>0</v>
      </c>
    </row>
    <row r="146" customFormat="1" ht="13.5" hidden="1" spans="1:3">
      <c r="A146" s="216">
        <v>1030217</v>
      </c>
      <c r="B146" s="217" t="s">
        <v>176</v>
      </c>
      <c r="C146" s="218">
        <v>0</v>
      </c>
    </row>
    <row r="147" customFormat="1" ht="13.5" hidden="1" spans="1:3">
      <c r="A147" s="216">
        <v>1030218</v>
      </c>
      <c r="B147" s="217" t="s">
        <v>177</v>
      </c>
      <c r="C147" s="218">
        <v>9</v>
      </c>
    </row>
    <row r="148" customFormat="1" ht="13.5" hidden="1" spans="1:3">
      <c r="A148" s="216">
        <v>1030219</v>
      </c>
      <c r="B148" s="217" t="s">
        <v>178</v>
      </c>
      <c r="C148" s="218"/>
    </row>
    <row r="149" customFormat="1" ht="13.5" hidden="1" spans="1:3">
      <c r="A149" s="216">
        <v>1030220</v>
      </c>
      <c r="B149" s="217" t="s">
        <v>179</v>
      </c>
      <c r="C149" s="218"/>
    </row>
    <row r="150" customFormat="1" ht="13.5" hidden="1" spans="1:3">
      <c r="A150" s="216">
        <v>1030221</v>
      </c>
      <c r="B150" s="217" t="s">
        <v>180</v>
      </c>
      <c r="C150" s="218"/>
    </row>
    <row r="151" customFormat="1" ht="13.5" hidden="1" spans="1:3">
      <c r="A151" s="216">
        <v>1030222</v>
      </c>
      <c r="B151" s="217" t="s">
        <v>181</v>
      </c>
      <c r="C151" s="218"/>
    </row>
    <row r="152" s="19" customFormat="1" ht="13.5" spans="1:3">
      <c r="A152" s="22">
        <v>1030223</v>
      </c>
      <c r="B152" s="185" t="s">
        <v>182</v>
      </c>
      <c r="C152" s="24"/>
    </row>
    <row r="153" s="19" customFormat="1" ht="13.5" spans="1:3">
      <c r="A153" s="22">
        <v>1030224</v>
      </c>
      <c r="B153" s="185" t="s">
        <v>183</v>
      </c>
      <c r="C153" s="24"/>
    </row>
    <row r="154" s="19" customFormat="1" ht="13.5" spans="1:3">
      <c r="A154" s="22">
        <v>1030299</v>
      </c>
      <c r="B154" s="185" t="s">
        <v>184</v>
      </c>
      <c r="C154" s="24">
        <f>C155+C156</f>
        <v>0</v>
      </c>
    </row>
    <row r="155" customFormat="1" ht="13.5" hidden="1" spans="1:3">
      <c r="A155" s="216">
        <v>103029901</v>
      </c>
      <c r="B155" s="217" t="s">
        <v>185</v>
      </c>
      <c r="C155" s="218"/>
    </row>
    <row r="156" customFormat="1" ht="13.5" hidden="1" spans="1:3">
      <c r="A156" s="216">
        <v>103029999</v>
      </c>
      <c r="B156" s="217" t="s">
        <v>186</v>
      </c>
      <c r="C156" s="218"/>
    </row>
    <row r="157" customFormat="1" ht="13.5" hidden="1" spans="1:3">
      <c r="A157" s="216">
        <v>10304</v>
      </c>
      <c r="B157" s="219" t="s">
        <v>33</v>
      </c>
      <c r="C157" s="220">
        <f>SUM(C158:C169,C171,C173,C175,C177,C179:C185)</f>
        <v>480</v>
      </c>
    </row>
    <row r="158" customFormat="1" ht="13.5" hidden="1" spans="1:3">
      <c r="A158" s="216">
        <v>1030401</v>
      </c>
      <c r="B158" s="217" t="s">
        <v>187</v>
      </c>
      <c r="C158" s="218">
        <v>51</v>
      </c>
    </row>
    <row r="159" s="19" customFormat="1" ht="13.5" spans="1:3">
      <c r="A159" s="22">
        <v>1030402</v>
      </c>
      <c r="B159" s="185" t="s">
        <v>188</v>
      </c>
      <c r="C159" s="24">
        <v>0</v>
      </c>
    </row>
    <row r="160" customFormat="1" ht="13.5" hidden="1" spans="1:3">
      <c r="A160" s="216">
        <v>1030403</v>
      </c>
      <c r="B160" s="217" t="s">
        <v>189</v>
      </c>
      <c r="C160" s="218">
        <v>0</v>
      </c>
    </row>
    <row r="161" customFormat="1" ht="13.5" hidden="1" spans="1:3">
      <c r="A161" s="216">
        <v>1030405</v>
      </c>
      <c r="B161" s="217" t="s">
        <v>190</v>
      </c>
      <c r="C161" s="218">
        <v>0</v>
      </c>
    </row>
    <row r="162" s="19" customFormat="1" ht="13.5" spans="1:3">
      <c r="A162" s="22">
        <v>1030408</v>
      </c>
      <c r="B162" s="185" t="s">
        <v>191</v>
      </c>
      <c r="C162" s="24">
        <v>0</v>
      </c>
    </row>
    <row r="163" s="19" customFormat="1" ht="13.5" spans="1:3">
      <c r="A163" s="22">
        <v>1030411</v>
      </c>
      <c r="B163" s="185" t="s">
        <v>192</v>
      </c>
      <c r="C163" s="24">
        <v>0</v>
      </c>
    </row>
    <row r="164" s="19" customFormat="1" ht="13.5" spans="1:3">
      <c r="A164" s="22">
        <v>1030416</v>
      </c>
      <c r="B164" s="185" t="s">
        <v>193</v>
      </c>
      <c r="C164" s="24">
        <v>4</v>
      </c>
    </row>
    <row r="165" customFormat="1" ht="13.5" hidden="1" spans="1:3">
      <c r="A165" s="216">
        <v>1030424</v>
      </c>
      <c r="B165" s="217" t="s">
        <v>194</v>
      </c>
      <c r="C165" s="218">
        <v>0</v>
      </c>
    </row>
    <row r="166" customFormat="1" ht="13.5" hidden="1" spans="1:3">
      <c r="A166" s="216">
        <v>1030427</v>
      </c>
      <c r="B166" s="217" t="s">
        <v>195</v>
      </c>
      <c r="C166" s="218">
        <v>0</v>
      </c>
    </row>
    <row r="167" customFormat="1" ht="13.5" hidden="1" spans="1:3">
      <c r="A167" s="216">
        <v>1030432</v>
      </c>
      <c r="B167" s="217" t="s">
        <v>196</v>
      </c>
      <c r="C167" s="218">
        <v>34</v>
      </c>
    </row>
    <row r="168" customFormat="1" ht="13.5" hidden="1" spans="1:3">
      <c r="A168" s="216">
        <v>1030433</v>
      </c>
      <c r="B168" s="217" t="s">
        <v>197</v>
      </c>
      <c r="C168" s="218">
        <v>21</v>
      </c>
    </row>
    <row r="169" s="19" customFormat="1" ht="13.5" spans="1:3">
      <c r="A169" s="22">
        <v>1030435</v>
      </c>
      <c r="B169" s="185" t="s">
        <v>198</v>
      </c>
      <c r="C169" s="24">
        <v>121</v>
      </c>
    </row>
    <row r="170" customFormat="1" ht="13.5" hidden="1" spans="1:3">
      <c r="A170" s="216">
        <v>103043508</v>
      </c>
      <c r="B170" s="217" t="s">
        <v>199</v>
      </c>
      <c r="C170" s="218">
        <v>121</v>
      </c>
    </row>
    <row r="171" s="19" customFormat="1" ht="13.5" spans="1:3">
      <c r="A171" s="22">
        <v>1030442</v>
      </c>
      <c r="B171" s="185" t="s">
        <v>200</v>
      </c>
      <c r="C171" s="24">
        <v>0</v>
      </c>
    </row>
    <row r="172" customFormat="1" ht="13.5" hidden="1" spans="1:3">
      <c r="A172" s="216">
        <v>103044220</v>
      </c>
      <c r="B172" s="217" t="s">
        <v>201</v>
      </c>
      <c r="C172" s="218">
        <v>0</v>
      </c>
    </row>
    <row r="173" s="19" customFormat="1" ht="13.5" spans="1:3">
      <c r="A173" s="22">
        <v>1030443</v>
      </c>
      <c r="B173" s="185" t="s">
        <v>202</v>
      </c>
      <c r="C173" s="24">
        <v>0</v>
      </c>
    </row>
    <row r="174" s="19" customFormat="1" ht="13.5" spans="1:3">
      <c r="A174" s="22">
        <v>103044308</v>
      </c>
      <c r="B174" s="185" t="s">
        <v>203</v>
      </c>
      <c r="C174" s="24">
        <v>0</v>
      </c>
    </row>
    <row r="175" customFormat="1" ht="13.5" hidden="1" spans="1:3">
      <c r="A175" s="216">
        <v>1030444</v>
      </c>
      <c r="B175" s="217" t="s">
        <v>204</v>
      </c>
      <c r="C175" s="218">
        <v>7</v>
      </c>
    </row>
    <row r="176" customFormat="1" ht="13.5" hidden="1" spans="1:3">
      <c r="A176" s="216">
        <v>103044436</v>
      </c>
      <c r="B176" s="217" t="s">
        <v>205</v>
      </c>
      <c r="C176" s="218">
        <v>0</v>
      </c>
    </row>
    <row r="177" customFormat="1" ht="13.5" hidden="1" spans="1:3">
      <c r="A177" s="216">
        <v>1030446</v>
      </c>
      <c r="B177" s="217" t="s">
        <v>206</v>
      </c>
      <c r="C177" s="218">
        <v>46</v>
      </c>
    </row>
    <row r="178" customFormat="1" ht="13.5" hidden="1" spans="1:3">
      <c r="A178" s="216">
        <v>103044609</v>
      </c>
      <c r="B178" s="217" t="s">
        <v>207</v>
      </c>
      <c r="C178" s="218">
        <v>0</v>
      </c>
    </row>
    <row r="179" s="19" customFormat="1" ht="13.5" spans="1:3">
      <c r="A179" s="22">
        <v>1030447</v>
      </c>
      <c r="B179" s="185" t="s">
        <v>208</v>
      </c>
      <c r="C179" s="24">
        <v>0</v>
      </c>
    </row>
    <row r="180" s="19" customFormat="1" ht="13.5" spans="1:3">
      <c r="A180" s="22">
        <v>1030449</v>
      </c>
      <c r="B180" s="185" t="s">
        <v>209</v>
      </c>
      <c r="C180" s="24">
        <v>187</v>
      </c>
    </row>
    <row r="181" s="19" customFormat="1" ht="13.5" spans="1:3">
      <c r="A181" s="22">
        <v>1030450</v>
      </c>
      <c r="B181" s="185" t="s">
        <v>210</v>
      </c>
      <c r="C181" s="24">
        <v>0</v>
      </c>
    </row>
    <row r="182" s="19" customFormat="1" ht="13.5" spans="1:3">
      <c r="A182" s="22">
        <v>1030451</v>
      </c>
      <c r="B182" s="185" t="s">
        <v>211</v>
      </c>
      <c r="C182" s="24">
        <v>0</v>
      </c>
    </row>
    <row r="183" s="19" customFormat="1" ht="13.5" spans="1:3">
      <c r="A183" s="22">
        <v>1030452</v>
      </c>
      <c r="B183" s="185" t="s">
        <v>212</v>
      </c>
      <c r="C183" s="24">
        <v>0</v>
      </c>
    </row>
    <row r="184" s="19" customFormat="1" ht="13.5" spans="1:3">
      <c r="A184" s="22">
        <v>1030453</v>
      </c>
      <c r="B184" s="185" t="s">
        <v>213</v>
      </c>
      <c r="C184" s="24">
        <v>0</v>
      </c>
    </row>
    <row r="185" customFormat="1" ht="13.5" hidden="1" spans="1:3">
      <c r="A185" s="216"/>
      <c r="B185" s="219" t="s">
        <v>214</v>
      </c>
      <c r="C185" s="218">
        <v>9</v>
      </c>
    </row>
    <row r="186" customFormat="1" ht="13.5" hidden="1" spans="1:3">
      <c r="A186" s="216">
        <v>10305</v>
      </c>
      <c r="B186" s="219" t="s">
        <v>34</v>
      </c>
      <c r="C186" s="220">
        <f>C187+C205+C206+C207</f>
        <v>1537</v>
      </c>
    </row>
    <row r="187" customFormat="1" ht="13.5" hidden="1" spans="1:3">
      <c r="A187" s="216">
        <v>1030501</v>
      </c>
      <c r="B187" s="217" t="s">
        <v>215</v>
      </c>
      <c r="C187" s="220">
        <f>SUM(C188:C204)</f>
        <v>1537</v>
      </c>
    </row>
    <row r="188" customFormat="1" ht="13.5" hidden="1" spans="1:3">
      <c r="A188" s="216">
        <v>103050101</v>
      </c>
      <c r="B188" s="217" t="s">
        <v>216</v>
      </c>
      <c r="C188" s="218">
        <v>1289</v>
      </c>
    </row>
    <row r="189" s="19" customFormat="1" ht="13.5" spans="1:3">
      <c r="A189" s="22">
        <v>103050102</v>
      </c>
      <c r="B189" s="185" t="s">
        <v>217</v>
      </c>
      <c r="C189" s="24">
        <v>16</v>
      </c>
    </row>
    <row r="190" s="19" customFormat="1" ht="13.5" spans="1:3">
      <c r="A190" s="22">
        <v>103050103</v>
      </c>
      <c r="B190" s="185" t="s">
        <v>218</v>
      </c>
      <c r="C190" s="24">
        <v>99</v>
      </c>
    </row>
    <row r="191" customFormat="1" ht="13.5" hidden="1" spans="1:3">
      <c r="A191" s="216">
        <v>103050104</v>
      </c>
      <c r="B191" s="217" t="s">
        <v>219</v>
      </c>
      <c r="C191" s="218">
        <v>0</v>
      </c>
    </row>
    <row r="192" customFormat="1" ht="13.5" hidden="1" spans="1:3">
      <c r="A192" s="216">
        <v>103050106</v>
      </c>
      <c r="B192" s="217" t="s">
        <v>220</v>
      </c>
      <c r="C192" s="218">
        <v>0</v>
      </c>
    </row>
    <row r="193" customFormat="1" ht="13.5" hidden="1" spans="1:3">
      <c r="A193" s="216">
        <v>103050107</v>
      </c>
      <c r="B193" s="217" t="s">
        <v>221</v>
      </c>
      <c r="C193" s="218">
        <v>1</v>
      </c>
    </row>
    <row r="194" s="19" customFormat="1" ht="13.5" spans="1:3">
      <c r="A194" s="22">
        <v>103050108</v>
      </c>
      <c r="B194" s="185" t="s">
        <v>222</v>
      </c>
      <c r="C194" s="24">
        <v>0</v>
      </c>
    </row>
    <row r="195" customFormat="1" ht="13.5" hidden="1" spans="1:3">
      <c r="A195" s="216">
        <v>103050109</v>
      </c>
      <c r="B195" s="217" t="s">
        <v>223</v>
      </c>
      <c r="C195" s="218">
        <v>21</v>
      </c>
    </row>
    <row r="196" customFormat="1" ht="13.5" hidden="1" spans="1:3">
      <c r="A196" s="216">
        <v>103050110</v>
      </c>
      <c r="B196" s="217" t="s">
        <v>224</v>
      </c>
      <c r="C196" s="218">
        <v>5</v>
      </c>
    </row>
    <row r="197" customFormat="1" ht="13.5" hidden="1" spans="1:3">
      <c r="A197" s="216">
        <v>103050111</v>
      </c>
      <c r="B197" s="217" t="s">
        <v>225</v>
      </c>
      <c r="C197" s="218">
        <v>0</v>
      </c>
    </row>
    <row r="198" s="19" customFormat="1" ht="13.5" spans="1:3">
      <c r="A198" s="22">
        <v>103050112</v>
      </c>
      <c r="B198" s="185" t="s">
        <v>226</v>
      </c>
      <c r="C198" s="24">
        <v>0</v>
      </c>
    </row>
    <row r="199" customFormat="1" ht="13.5" hidden="1" spans="1:3">
      <c r="A199" s="216">
        <v>103050113</v>
      </c>
      <c r="B199" s="217" t="s">
        <v>227</v>
      </c>
      <c r="C199" s="218">
        <v>0</v>
      </c>
    </row>
    <row r="200" customFormat="1" ht="13.5" hidden="1" spans="1:3">
      <c r="A200" s="216">
        <v>103050114</v>
      </c>
      <c r="B200" s="217" t="s">
        <v>228</v>
      </c>
      <c r="C200" s="218">
        <v>19</v>
      </c>
    </row>
    <row r="201" customFormat="1" ht="13.5" hidden="1" spans="1:3">
      <c r="A201" s="216">
        <v>103050115</v>
      </c>
      <c r="B201" s="217" t="s">
        <v>229</v>
      </c>
      <c r="C201" s="218">
        <v>0</v>
      </c>
    </row>
    <row r="202" customFormat="1" ht="13.5" hidden="1" spans="1:3">
      <c r="A202" s="216">
        <v>103050116</v>
      </c>
      <c r="B202" s="217" t="s">
        <v>230</v>
      </c>
      <c r="C202" s="218">
        <v>0</v>
      </c>
    </row>
    <row r="203" customFormat="1" ht="13.5" hidden="1" spans="1:3">
      <c r="A203" s="216">
        <v>103050122</v>
      </c>
      <c r="B203" s="217" t="s">
        <v>231</v>
      </c>
      <c r="C203" s="218">
        <v>0</v>
      </c>
    </row>
    <row r="204" customFormat="1" ht="13.5" hidden="1" spans="1:3">
      <c r="A204" s="216"/>
      <c r="B204" s="219" t="s">
        <v>232</v>
      </c>
      <c r="C204" s="218">
        <v>87</v>
      </c>
    </row>
    <row r="205" customFormat="1" ht="13.5" hidden="1" spans="1:3">
      <c r="A205" s="216">
        <v>1030502</v>
      </c>
      <c r="B205" s="217" t="s">
        <v>233</v>
      </c>
      <c r="C205" s="218">
        <v>0</v>
      </c>
    </row>
    <row r="206" customFormat="1" ht="13.5" hidden="1" spans="1:3">
      <c r="A206" s="216">
        <v>1030503</v>
      </c>
      <c r="B206" s="217" t="s">
        <v>234</v>
      </c>
      <c r="C206" s="218">
        <v>0</v>
      </c>
    </row>
    <row r="207" customFormat="1" ht="13.5" hidden="1" spans="1:3">
      <c r="A207" s="216">
        <v>1030509</v>
      </c>
      <c r="B207" s="217" t="s">
        <v>235</v>
      </c>
      <c r="C207" s="218">
        <v>0</v>
      </c>
    </row>
    <row r="208" customFormat="1" ht="13.5" hidden="1" spans="1:3">
      <c r="A208" s="216">
        <v>10306</v>
      </c>
      <c r="B208" s="219" t="s">
        <v>35</v>
      </c>
      <c r="C208" s="220">
        <f>C209+C213+C216+C218+C220+C221+C225+C226</f>
        <v>2000</v>
      </c>
    </row>
    <row r="209" customFormat="1" ht="13.5" hidden="1" spans="1:3">
      <c r="A209" s="216">
        <v>1030601</v>
      </c>
      <c r="B209" s="217" t="s">
        <v>236</v>
      </c>
      <c r="C209" s="220">
        <f>C210+C211+C212</f>
        <v>0</v>
      </c>
    </row>
    <row r="210" customFormat="1" ht="13.5" hidden="1" spans="1:3">
      <c r="A210" s="216">
        <v>103060101</v>
      </c>
      <c r="B210" s="217" t="s">
        <v>237</v>
      </c>
      <c r="C210" s="218"/>
    </row>
    <row r="211" customFormat="1" ht="13.5" hidden="1" spans="1:3">
      <c r="A211" s="216">
        <v>103060102</v>
      </c>
      <c r="B211" s="217" t="s">
        <v>238</v>
      </c>
      <c r="C211" s="218"/>
    </row>
    <row r="212" customFormat="1" ht="13.5" hidden="1" spans="1:3">
      <c r="A212" s="216">
        <v>103060199</v>
      </c>
      <c r="B212" s="217" t="s">
        <v>239</v>
      </c>
      <c r="C212" s="218"/>
    </row>
    <row r="213" customFormat="1" ht="13.5" hidden="1" spans="1:3">
      <c r="A213" s="216">
        <v>1030602</v>
      </c>
      <c r="B213" s="217" t="s">
        <v>240</v>
      </c>
      <c r="C213" s="220">
        <f>C214+C215</f>
        <v>0</v>
      </c>
    </row>
    <row r="214" customFormat="1" ht="13.5" hidden="1" spans="1:3">
      <c r="A214" s="216">
        <v>103060201</v>
      </c>
      <c r="B214" s="217" t="s">
        <v>241</v>
      </c>
      <c r="C214" s="218"/>
    </row>
    <row r="215" customFormat="1" ht="13.5" hidden="1" spans="1:3">
      <c r="A215" s="216">
        <v>103060299</v>
      </c>
      <c r="B215" s="217" t="s">
        <v>242</v>
      </c>
      <c r="C215" s="218"/>
    </row>
    <row r="216" customFormat="1" ht="13.5" hidden="1" spans="1:3">
      <c r="A216" s="216">
        <v>1030603</v>
      </c>
      <c r="B216" s="217" t="s">
        <v>243</v>
      </c>
      <c r="C216" s="220">
        <f>C217</f>
        <v>2000</v>
      </c>
    </row>
    <row r="217" customFormat="1" ht="13.5" hidden="1" spans="1:3">
      <c r="A217" s="216">
        <v>103060399</v>
      </c>
      <c r="B217" s="217" t="s">
        <v>244</v>
      </c>
      <c r="C217" s="218">
        <v>2000</v>
      </c>
    </row>
    <row r="218" customFormat="1" ht="13.5" hidden="1" spans="1:3">
      <c r="A218" s="216">
        <v>1030604</v>
      </c>
      <c r="B218" s="217" t="s">
        <v>245</v>
      </c>
      <c r="C218" s="220">
        <f>C219</f>
        <v>0</v>
      </c>
    </row>
    <row r="219" customFormat="1" ht="13.5" hidden="1" spans="1:3">
      <c r="A219" s="216">
        <v>103060499</v>
      </c>
      <c r="B219" s="217" t="s">
        <v>246</v>
      </c>
      <c r="C219" s="218"/>
    </row>
    <row r="220" s="19" customFormat="1" ht="13.5" spans="1:3">
      <c r="A220" s="22">
        <v>1030605</v>
      </c>
      <c r="B220" s="185" t="s">
        <v>247</v>
      </c>
      <c r="C220" s="24"/>
    </row>
    <row r="221" customFormat="1" ht="13.5" hidden="1" spans="1:3">
      <c r="A221" s="216">
        <v>1030606</v>
      </c>
      <c r="B221" s="217" t="s">
        <v>248</v>
      </c>
      <c r="C221" s="220">
        <f>SUM(C222:C224)</f>
        <v>0</v>
      </c>
    </row>
    <row r="222" customFormat="1" ht="13.5" hidden="1" spans="1:3">
      <c r="A222" s="216">
        <v>103060601</v>
      </c>
      <c r="B222" s="217" t="s">
        <v>249</v>
      </c>
      <c r="C222" s="218"/>
    </row>
    <row r="223" customFormat="1" ht="13.5" hidden="1" spans="1:3">
      <c r="A223" s="216">
        <v>103060602</v>
      </c>
      <c r="B223" s="217" t="s">
        <v>250</v>
      </c>
      <c r="C223" s="218"/>
    </row>
    <row r="224" customFormat="1" ht="13.5" hidden="1" spans="1:3">
      <c r="A224" s="216">
        <v>103060699</v>
      </c>
      <c r="B224" s="217" t="s">
        <v>251</v>
      </c>
      <c r="C224" s="218"/>
    </row>
    <row r="225" s="19" customFormat="1" ht="13.5" spans="1:3">
      <c r="A225" s="22">
        <v>1030607</v>
      </c>
      <c r="B225" s="185" t="s">
        <v>252</v>
      </c>
      <c r="C225" s="24"/>
    </row>
    <row r="226" s="19" customFormat="1" ht="13.5" spans="1:3">
      <c r="A226" s="22">
        <v>1030699</v>
      </c>
      <c r="B226" s="185" t="s">
        <v>253</v>
      </c>
      <c r="C226" s="24"/>
    </row>
    <row r="227" customFormat="1" ht="13.5" hidden="1" spans="1:3">
      <c r="A227" s="216">
        <v>10307</v>
      </c>
      <c r="B227" s="219" t="s">
        <v>254</v>
      </c>
      <c r="C227" s="220">
        <f>SUM(C228:C232,C236:C240,C243:C246,C250:C254,C257:C258)</f>
        <v>1875</v>
      </c>
    </row>
    <row r="228" customFormat="1" ht="13.5" hidden="1" spans="1:3">
      <c r="A228" s="216">
        <v>1030701</v>
      </c>
      <c r="B228" s="217" t="s">
        <v>255</v>
      </c>
      <c r="C228" s="218"/>
    </row>
    <row r="229" s="19" customFormat="1" ht="13.5" spans="1:3">
      <c r="A229" s="22">
        <v>1030702</v>
      </c>
      <c r="B229" s="185" t="s">
        <v>256</v>
      </c>
      <c r="C229" s="24"/>
    </row>
    <row r="230" s="19" customFormat="1" ht="13.5" spans="1:3">
      <c r="A230" s="22">
        <v>1030703</v>
      </c>
      <c r="B230" s="185" t="s">
        <v>257</v>
      </c>
      <c r="C230" s="24"/>
    </row>
    <row r="231" customFormat="1" ht="13.5" hidden="1" spans="1:3">
      <c r="A231" s="216">
        <v>1030704</v>
      </c>
      <c r="B231" s="217" t="s">
        <v>258</v>
      </c>
      <c r="C231" s="218"/>
    </row>
    <row r="232" customFormat="1" ht="13.5" hidden="1" spans="1:3">
      <c r="A232" s="216">
        <v>1030705</v>
      </c>
      <c r="B232" s="217" t="s">
        <v>259</v>
      </c>
      <c r="C232" s="220">
        <f>SUM(C233:C235)</f>
        <v>35</v>
      </c>
    </row>
    <row r="233" customFormat="1" ht="13.5" hidden="1" spans="1:3">
      <c r="A233" s="216">
        <v>103070501</v>
      </c>
      <c r="B233" s="217" t="s">
        <v>260</v>
      </c>
      <c r="C233" s="218">
        <v>34</v>
      </c>
    </row>
    <row r="234" customFormat="1" ht="13.5" hidden="1" spans="1:3">
      <c r="A234" s="216">
        <v>103070503</v>
      </c>
      <c r="B234" s="217" t="s">
        <v>261</v>
      </c>
      <c r="C234" s="218">
        <v>0</v>
      </c>
    </row>
    <row r="235" customFormat="1" ht="13.5" hidden="1" spans="1:3">
      <c r="A235" s="216">
        <v>103070599</v>
      </c>
      <c r="B235" s="217" t="s">
        <v>262</v>
      </c>
      <c r="C235" s="218">
        <v>1</v>
      </c>
    </row>
    <row r="236" customFormat="1" ht="13.5" hidden="1" spans="1:3">
      <c r="A236" s="216">
        <v>1030706</v>
      </c>
      <c r="B236" s="217" t="s">
        <v>263</v>
      </c>
      <c r="C236" s="218">
        <v>1840</v>
      </c>
    </row>
    <row r="237" customFormat="1" ht="13.5" hidden="1" spans="1:3">
      <c r="A237" s="216">
        <v>1030707</v>
      </c>
      <c r="B237" s="217" t="s">
        <v>264</v>
      </c>
      <c r="C237" s="218"/>
    </row>
    <row r="238" customFormat="1" ht="13.5" hidden="1" spans="1:3">
      <c r="A238" s="216">
        <v>1030708</v>
      </c>
      <c r="B238" s="217" t="s">
        <v>265</v>
      </c>
      <c r="C238" s="218"/>
    </row>
    <row r="239" customFormat="1" ht="13.5" hidden="1" spans="1:3">
      <c r="A239" s="216">
        <v>1030709</v>
      </c>
      <c r="B239" s="217" t="s">
        <v>266</v>
      </c>
      <c r="C239" s="218"/>
    </row>
    <row r="240" customFormat="1" ht="13.5" hidden="1" spans="1:3">
      <c r="A240" s="216">
        <v>1030710</v>
      </c>
      <c r="B240" s="217" t="s">
        <v>267</v>
      </c>
      <c r="C240" s="220">
        <f>C241+C242</f>
        <v>0</v>
      </c>
    </row>
    <row r="241" customFormat="1" ht="13.5" hidden="1" spans="1:3">
      <c r="A241" s="216">
        <v>103071001</v>
      </c>
      <c r="B241" s="217" t="s">
        <v>268</v>
      </c>
      <c r="C241" s="218"/>
    </row>
    <row r="242" customFormat="1" ht="13.5" hidden="1" spans="1:3">
      <c r="A242" s="216">
        <v>103071002</v>
      </c>
      <c r="B242" s="217" t="s">
        <v>269</v>
      </c>
      <c r="C242" s="218"/>
    </row>
    <row r="243" customFormat="1" ht="13.5" hidden="1" spans="1:3">
      <c r="A243" s="216">
        <v>1030711</v>
      </c>
      <c r="B243" s="217" t="s">
        <v>270</v>
      </c>
      <c r="C243" s="218"/>
    </row>
    <row r="244" customFormat="1" ht="13.5" hidden="1" spans="1:3">
      <c r="A244" s="216">
        <v>1030712</v>
      </c>
      <c r="B244" s="217" t="s">
        <v>271</v>
      </c>
      <c r="C244" s="218"/>
    </row>
    <row r="245" customFormat="1" ht="13.5" hidden="1" spans="1:3">
      <c r="A245" s="216">
        <v>1030713</v>
      </c>
      <c r="B245" s="217" t="s">
        <v>272</v>
      </c>
      <c r="C245" s="218"/>
    </row>
    <row r="246" customFormat="1" ht="13.5" hidden="1" spans="1:3">
      <c r="A246" s="216">
        <v>1030714</v>
      </c>
      <c r="B246" s="217" t="s">
        <v>273</v>
      </c>
      <c r="C246" s="220">
        <f>SUM(C247:C249)</f>
        <v>0</v>
      </c>
    </row>
    <row r="247" s="19" customFormat="1" ht="13.5" spans="1:3">
      <c r="A247" s="22">
        <v>103071401</v>
      </c>
      <c r="B247" s="185" t="s">
        <v>274</v>
      </c>
      <c r="C247" s="24"/>
    </row>
    <row r="248" customFormat="1" ht="13.5" hidden="1" spans="1:3">
      <c r="A248" s="216">
        <v>103071404</v>
      </c>
      <c r="B248" s="217" t="s">
        <v>275</v>
      </c>
      <c r="C248" s="218"/>
    </row>
    <row r="249" customFormat="1" ht="13.5" hidden="1" spans="1:3">
      <c r="A249" s="216">
        <v>103071405</v>
      </c>
      <c r="B249" s="217" t="s">
        <v>276</v>
      </c>
      <c r="C249" s="218"/>
    </row>
    <row r="250" customFormat="1" ht="13.5" hidden="1" spans="1:3">
      <c r="A250" s="216">
        <v>1030715</v>
      </c>
      <c r="B250" s="217" t="s">
        <v>277</v>
      </c>
      <c r="C250" s="218"/>
    </row>
    <row r="251" customFormat="1" ht="13.5" hidden="1" spans="1:3">
      <c r="A251" s="216">
        <v>1030716</v>
      </c>
      <c r="B251" s="217" t="s">
        <v>278</v>
      </c>
      <c r="C251" s="218"/>
    </row>
    <row r="252" customFormat="1" ht="13.5" hidden="1" spans="1:3">
      <c r="A252" s="216">
        <v>1030717</v>
      </c>
      <c r="B252" s="217" t="s">
        <v>279</v>
      </c>
      <c r="C252" s="218"/>
    </row>
    <row r="253" customFormat="1" ht="13.5" hidden="1" spans="1:3">
      <c r="A253" s="216" t="s">
        <v>280</v>
      </c>
      <c r="B253" s="217" t="s">
        <v>281</v>
      </c>
      <c r="C253" s="218"/>
    </row>
    <row r="254" customFormat="1" ht="13.5" hidden="1" spans="1:3">
      <c r="A254" s="216" t="s">
        <v>282</v>
      </c>
      <c r="B254" s="217" t="s">
        <v>283</v>
      </c>
      <c r="C254" s="220">
        <f>SUM(C255:C256)</f>
        <v>0</v>
      </c>
    </row>
    <row r="255" customFormat="1" ht="13.5" hidden="1" spans="1:3">
      <c r="A255" s="216" t="s">
        <v>284</v>
      </c>
      <c r="B255" s="217" t="s">
        <v>285</v>
      </c>
      <c r="C255" s="218"/>
    </row>
    <row r="256" s="19" customFormat="1" ht="13.5" spans="1:3">
      <c r="A256" s="22" t="s">
        <v>286</v>
      </c>
      <c r="B256" s="185" t="s">
        <v>287</v>
      </c>
      <c r="C256" s="24"/>
    </row>
    <row r="257" customFormat="1" ht="13.5" hidden="1" spans="1:3">
      <c r="A257" s="216" t="s">
        <v>288</v>
      </c>
      <c r="B257" s="217" t="s">
        <v>289</v>
      </c>
      <c r="C257" s="218"/>
    </row>
    <row r="258" customFormat="1" ht="13.5" hidden="1" spans="1:3">
      <c r="A258" s="216">
        <v>1030799</v>
      </c>
      <c r="B258" s="217" t="s">
        <v>290</v>
      </c>
      <c r="C258" s="218"/>
    </row>
    <row r="259" customFormat="1" ht="13.5" hidden="1" spans="1:3">
      <c r="A259" s="216">
        <v>10308</v>
      </c>
      <c r="B259" s="219" t="s">
        <v>291</v>
      </c>
      <c r="C259" s="220">
        <f>SUM(C260:C261)</f>
        <v>0</v>
      </c>
    </row>
    <row r="260" customFormat="1" ht="13.5" hidden="1" spans="1:3">
      <c r="A260" s="216">
        <v>1030801</v>
      </c>
      <c r="B260" s="217" t="s">
        <v>292</v>
      </c>
      <c r="C260" s="218"/>
    </row>
    <row r="261" s="19" customFormat="1" ht="13.5" spans="1:3">
      <c r="A261" s="22">
        <v>1030802</v>
      </c>
      <c r="B261" s="185" t="s">
        <v>293</v>
      </c>
      <c r="C261" s="24"/>
    </row>
    <row r="262" customFormat="1" ht="13.5" hidden="1" spans="1:3">
      <c r="A262" s="216">
        <v>10309</v>
      </c>
      <c r="B262" s="219" t="s">
        <v>294</v>
      </c>
      <c r="C262" s="220">
        <f>SUM(C263:C267)</f>
        <v>5</v>
      </c>
    </row>
    <row r="263" customFormat="1" ht="13.5" hidden="1" spans="1:3">
      <c r="A263" s="216">
        <v>1030901</v>
      </c>
      <c r="B263" s="217" t="s">
        <v>295</v>
      </c>
      <c r="C263" s="218"/>
    </row>
    <row r="264" customFormat="1" ht="13.5" hidden="1" spans="1:3">
      <c r="A264" s="216">
        <v>1030902</v>
      </c>
      <c r="B264" s="217" t="s">
        <v>296</v>
      </c>
      <c r="C264" s="218"/>
    </row>
    <row r="265" customFormat="1" ht="13.5" hidden="1" spans="1:3">
      <c r="A265" s="216">
        <v>1030903</v>
      </c>
      <c r="B265" s="217" t="s">
        <v>297</v>
      </c>
      <c r="C265" s="218"/>
    </row>
    <row r="266" customFormat="1" ht="13.5" hidden="1" spans="1:3">
      <c r="A266" s="216">
        <v>1030904</v>
      </c>
      <c r="B266" s="217" t="s">
        <v>298</v>
      </c>
      <c r="C266" s="218"/>
    </row>
    <row r="267" customFormat="1" ht="13.5" hidden="1" spans="1:3">
      <c r="A267" s="216">
        <v>1030999</v>
      </c>
      <c r="B267" s="217" t="s">
        <v>299</v>
      </c>
      <c r="C267" s="218">
        <v>5</v>
      </c>
    </row>
    <row r="268" customFormat="1" ht="13.5" hidden="1" spans="1:3">
      <c r="A268" s="216">
        <v>10399</v>
      </c>
      <c r="B268" s="219" t="s">
        <v>37</v>
      </c>
      <c r="C268" s="220">
        <f>SUM(C269:C275)</f>
        <v>0</v>
      </c>
    </row>
    <row r="269" ht="13.5" spans="1:3">
      <c r="A269" s="22">
        <v>1039904</v>
      </c>
      <c r="B269" s="185" t="s">
        <v>300</v>
      </c>
      <c r="C269" s="24"/>
    </row>
    <row r="270" ht="13.5" spans="1:3">
      <c r="A270" s="22">
        <v>1039907</v>
      </c>
      <c r="B270" s="185" t="s">
        <v>301</v>
      </c>
      <c r="C270" s="24"/>
    </row>
    <row r="271" ht="13.5" spans="1:3">
      <c r="A271" s="22">
        <v>1039908</v>
      </c>
      <c r="B271" s="185" t="s">
        <v>302</v>
      </c>
      <c r="C271" s="24"/>
    </row>
    <row r="272" ht="13.5" spans="1:3">
      <c r="A272" s="22">
        <v>1039912</v>
      </c>
      <c r="B272" s="185" t="s">
        <v>303</v>
      </c>
      <c r="C272" s="24"/>
    </row>
    <row r="273" ht="13.5" spans="1:3">
      <c r="A273" s="22">
        <v>1039913</v>
      </c>
      <c r="B273" s="185" t="s">
        <v>304</v>
      </c>
      <c r="C273" s="24"/>
    </row>
    <row r="274" ht="13.5" spans="1:3">
      <c r="A274" s="22">
        <v>1039914</v>
      </c>
      <c r="B274" s="185" t="s">
        <v>305</v>
      </c>
      <c r="C274" s="24"/>
    </row>
    <row r="275" ht="13.5" spans="1:3">
      <c r="A275" s="22">
        <v>1039999</v>
      </c>
      <c r="B275" s="185" t="s">
        <v>306</v>
      </c>
      <c r="C275" s="24"/>
    </row>
    <row r="276" ht="13.5" spans="1:3">
      <c r="A276" s="22"/>
      <c r="B276" s="185"/>
      <c r="C276" s="221"/>
    </row>
    <row r="277" ht="13.5" spans="1:3">
      <c r="A277" s="22"/>
      <c r="B277" s="183" t="s">
        <v>307</v>
      </c>
      <c r="C277" s="24">
        <f>C278+C323</f>
        <v>120</v>
      </c>
    </row>
    <row r="278" ht="13.5" spans="1:3">
      <c r="A278" s="22">
        <v>10301</v>
      </c>
      <c r="B278" s="183" t="s">
        <v>308</v>
      </c>
      <c r="C278" s="224">
        <f>SUM(C279:C288,C294:C299,C302:C304,C308:C314,C322)</f>
        <v>120</v>
      </c>
    </row>
    <row r="279" ht="13.5" spans="1:3">
      <c r="A279" s="22">
        <v>1030102</v>
      </c>
      <c r="B279" s="185" t="s">
        <v>309</v>
      </c>
      <c r="C279" s="228"/>
    </row>
    <row r="280" ht="13.5" spans="1:3">
      <c r="A280" s="22">
        <v>1030106</v>
      </c>
      <c r="B280" s="185" t="s">
        <v>310</v>
      </c>
      <c r="C280" s="24"/>
    </row>
    <row r="281" ht="13.5" spans="1:3">
      <c r="A281" s="22">
        <v>1030110</v>
      </c>
      <c r="B281" s="185" t="s">
        <v>311</v>
      </c>
      <c r="C281" s="224"/>
    </row>
    <row r="282" ht="13.5" spans="1:3">
      <c r="A282" s="22">
        <v>1030112</v>
      </c>
      <c r="B282" s="185" t="s">
        <v>312</v>
      </c>
      <c r="C282" s="24"/>
    </row>
    <row r="283" ht="13.5" spans="1:3">
      <c r="A283" s="22">
        <v>1030115</v>
      </c>
      <c r="B283" s="185" t="s">
        <v>313</v>
      </c>
      <c r="C283" s="24"/>
    </row>
    <row r="284" ht="13.5" spans="1:3">
      <c r="A284" s="22">
        <v>1030121</v>
      </c>
      <c r="B284" s="185" t="s">
        <v>314</v>
      </c>
      <c r="C284" s="24"/>
    </row>
    <row r="285" ht="13.5" spans="1:3">
      <c r="A285" s="22">
        <v>1030129</v>
      </c>
      <c r="B285" s="185" t="s">
        <v>315</v>
      </c>
      <c r="C285" s="24"/>
    </row>
    <row r="286" ht="13.5" spans="1:3">
      <c r="A286" s="22">
        <v>1030146</v>
      </c>
      <c r="B286" s="185" t="s">
        <v>316</v>
      </c>
      <c r="C286" s="24"/>
    </row>
    <row r="287" ht="13.5" spans="1:3">
      <c r="A287" s="22">
        <v>1030147</v>
      </c>
      <c r="B287" s="185" t="s">
        <v>317</v>
      </c>
      <c r="C287" s="24"/>
    </row>
    <row r="288" ht="13.5" spans="1:3">
      <c r="A288" s="22">
        <v>1030148</v>
      </c>
      <c r="B288" s="185" t="s">
        <v>318</v>
      </c>
      <c r="C288" s="24">
        <f>SUM(C289:C293)</f>
        <v>33</v>
      </c>
    </row>
    <row r="289" ht="13.5" spans="1:3">
      <c r="A289" s="22">
        <v>103014801</v>
      </c>
      <c r="B289" s="185" t="s">
        <v>319</v>
      </c>
      <c r="C289" s="24">
        <v>267</v>
      </c>
    </row>
    <row r="290" ht="13.5" spans="1:3">
      <c r="A290" s="22">
        <v>103014802</v>
      </c>
      <c r="B290" s="185" t="s">
        <v>320</v>
      </c>
      <c r="C290" s="24">
        <v>0</v>
      </c>
    </row>
    <row r="291" ht="13.5" spans="1:3">
      <c r="A291" s="22">
        <v>103014803</v>
      </c>
      <c r="B291" s="185" t="s">
        <v>321</v>
      </c>
      <c r="C291" s="24">
        <v>0</v>
      </c>
    </row>
    <row r="292" ht="13.5" spans="1:3">
      <c r="A292" s="22">
        <v>103014898</v>
      </c>
      <c r="B292" s="185" t="s">
        <v>322</v>
      </c>
      <c r="C292" s="24">
        <v>-234</v>
      </c>
    </row>
    <row r="293" ht="13.5" spans="1:3">
      <c r="A293" s="22">
        <v>103014899</v>
      </c>
      <c r="B293" s="185" t="s">
        <v>323</v>
      </c>
      <c r="C293" s="24"/>
    </row>
    <row r="294" ht="13.5" spans="1:3">
      <c r="A294" s="22">
        <v>1030149</v>
      </c>
      <c r="B294" s="185" t="s">
        <v>324</v>
      </c>
      <c r="C294" s="24"/>
    </row>
    <row r="295" ht="13.5" spans="1:3">
      <c r="A295" s="22">
        <v>1030150</v>
      </c>
      <c r="B295" s="185" t="s">
        <v>325</v>
      </c>
      <c r="C295" s="24"/>
    </row>
    <row r="296" ht="13.5" spans="1:3">
      <c r="A296" s="22">
        <v>1030152</v>
      </c>
      <c r="B296" s="185" t="s">
        <v>326</v>
      </c>
      <c r="C296" s="24"/>
    </row>
    <row r="297" ht="13.5" spans="1:3">
      <c r="A297" s="22">
        <v>1030153</v>
      </c>
      <c r="B297" s="185" t="s">
        <v>327</v>
      </c>
      <c r="C297" s="24"/>
    </row>
    <row r="298" ht="13.5" spans="1:3">
      <c r="A298" s="22">
        <v>1030154</v>
      </c>
      <c r="B298" s="185" t="s">
        <v>328</v>
      </c>
      <c r="C298" s="24"/>
    </row>
    <row r="299" ht="13.5" spans="1:3">
      <c r="A299" s="22">
        <v>1030155</v>
      </c>
      <c r="B299" s="185" t="s">
        <v>329</v>
      </c>
      <c r="C299" s="24">
        <f>C300+C301</f>
        <v>87</v>
      </c>
    </row>
    <row r="300" ht="13.5" spans="1:3">
      <c r="A300" s="22">
        <v>103015501</v>
      </c>
      <c r="B300" s="185" t="s">
        <v>330</v>
      </c>
      <c r="C300" s="24">
        <v>48</v>
      </c>
    </row>
    <row r="301" ht="13.5" spans="1:3">
      <c r="A301" s="22">
        <v>103015502</v>
      </c>
      <c r="B301" s="185" t="s">
        <v>331</v>
      </c>
      <c r="C301" s="24">
        <v>39</v>
      </c>
    </row>
    <row r="302" ht="13.5" spans="1:3">
      <c r="A302" s="22">
        <v>1030156</v>
      </c>
      <c r="B302" s="185" t="s">
        <v>332</v>
      </c>
      <c r="C302" s="24"/>
    </row>
    <row r="303" ht="13.5" spans="1:3">
      <c r="A303" s="22">
        <v>1030157</v>
      </c>
      <c r="B303" s="185" t="s">
        <v>333</v>
      </c>
      <c r="C303" s="24"/>
    </row>
    <row r="304" ht="13.5" spans="1:3">
      <c r="A304" s="22">
        <v>1030158</v>
      </c>
      <c r="B304" s="185" t="s">
        <v>334</v>
      </c>
      <c r="C304" s="24">
        <f>SUM(C305:C307)</f>
        <v>0</v>
      </c>
    </row>
    <row r="305" ht="13.5" spans="1:3">
      <c r="A305" s="22">
        <v>103015801</v>
      </c>
      <c r="B305" s="185" t="s">
        <v>335</v>
      </c>
      <c r="C305" s="24"/>
    </row>
    <row r="306" ht="13.5" spans="1:3">
      <c r="A306" s="22">
        <v>103015802</v>
      </c>
      <c r="B306" s="185" t="s">
        <v>336</v>
      </c>
      <c r="C306" s="24"/>
    </row>
    <row r="307" ht="13.5" spans="1:3">
      <c r="A307" s="22">
        <v>103015803</v>
      </c>
      <c r="B307" s="185" t="s">
        <v>337</v>
      </c>
      <c r="C307" s="24"/>
    </row>
    <row r="308" ht="13.5" spans="1:3">
      <c r="A308" s="22">
        <v>1030159</v>
      </c>
      <c r="B308" s="185" t="s">
        <v>338</v>
      </c>
      <c r="C308" s="24"/>
    </row>
    <row r="309" ht="13.5" spans="1:3">
      <c r="A309" s="22">
        <v>1030166</v>
      </c>
      <c r="B309" s="185" t="s">
        <v>339</v>
      </c>
      <c r="C309" s="24"/>
    </row>
    <row r="310" ht="13.5" spans="1:3">
      <c r="A310" s="22">
        <v>1030168</v>
      </c>
      <c r="B310" s="185" t="s">
        <v>340</v>
      </c>
      <c r="C310" s="24"/>
    </row>
    <row r="311" ht="13.5" spans="1:3">
      <c r="A311" s="22">
        <v>1030171</v>
      </c>
      <c r="B311" s="185" t="s">
        <v>341</v>
      </c>
      <c r="C311" s="24"/>
    </row>
    <row r="312" ht="13.5" spans="1:3">
      <c r="A312" s="22">
        <v>1030175</v>
      </c>
      <c r="B312" s="185" t="s">
        <v>342</v>
      </c>
      <c r="C312" s="24"/>
    </row>
    <row r="313" ht="13.5" spans="1:3">
      <c r="A313" s="22">
        <v>1030178</v>
      </c>
      <c r="B313" s="185" t="s">
        <v>343</v>
      </c>
      <c r="C313" s="24"/>
    </row>
    <row r="314" ht="13.5" spans="1:3">
      <c r="A314" s="22">
        <v>1030180</v>
      </c>
      <c r="B314" s="185" t="s">
        <v>344</v>
      </c>
      <c r="C314" s="24">
        <f>SUM(C315:C321)</f>
        <v>0</v>
      </c>
    </row>
    <row r="315" ht="13.5" spans="1:3">
      <c r="A315" s="22">
        <v>103018001</v>
      </c>
      <c r="B315" s="185" t="s">
        <v>345</v>
      </c>
      <c r="C315" s="24"/>
    </row>
    <row r="316" ht="13.5" spans="1:3">
      <c r="A316" s="22">
        <v>103018002</v>
      </c>
      <c r="B316" s="185" t="s">
        <v>346</v>
      </c>
      <c r="C316" s="24"/>
    </row>
    <row r="317" ht="13.5" spans="1:3">
      <c r="A317" s="22">
        <v>103018003</v>
      </c>
      <c r="B317" s="185" t="s">
        <v>347</v>
      </c>
      <c r="C317" s="24"/>
    </row>
    <row r="318" ht="13.5" spans="1:3">
      <c r="A318" s="22">
        <v>103018004</v>
      </c>
      <c r="B318" s="185" t="s">
        <v>348</v>
      </c>
      <c r="C318" s="24"/>
    </row>
    <row r="319" ht="13.5" spans="1:3">
      <c r="A319" s="22">
        <v>103018005</v>
      </c>
      <c r="B319" s="185" t="s">
        <v>349</v>
      </c>
      <c r="C319" s="24"/>
    </row>
    <row r="320" ht="13.5" spans="1:3">
      <c r="A320" s="22">
        <v>103018006</v>
      </c>
      <c r="B320" s="185" t="s">
        <v>350</v>
      </c>
      <c r="C320" s="24"/>
    </row>
    <row r="321" ht="13.5" spans="1:3">
      <c r="A321" s="22">
        <v>103018007</v>
      </c>
      <c r="B321" s="185" t="s">
        <v>351</v>
      </c>
      <c r="C321" s="24"/>
    </row>
    <row r="322" ht="13.5" spans="1:3">
      <c r="A322" s="22">
        <v>1030199</v>
      </c>
      <c r="B322" s="185" t="s">
        <v>352</v>
      </c>
      <c r="C322" s="24"/>
    </row>
    <row r="323" ht="13.5" spans="1:3">
      <c r="A323" s="22">
        <v>10310</v>
      </c>
      <c r="B323" s="183" t="s">
        <v>353</v>
      </c>
      <c r="C323" s="24">
        <f>SUM(C324:C326)</f>
        <v>0</v>
      </c>
    </row>
    <row r="324" ht="13.5" spans="1:3">
      <c r="A324" s="22">
        <v>1031001</v>
      </c>
      <c r="B324" s="185" t="s">
        <v>354</v>
      </c>
      <c r="C324" s="221"/>
    </row>
    <row r="325" ht="13.5" spans="1:3">
      <c r="A325" s="22">
        <v>1031002</v>
      </c>
      <c r="B325" s="185" t="s">
        <v>355</v>
      </c>
      <c r="C325" s="221"/>
    </row>
    <row r="326" ht="13.5" spans="1:3">
      <c r="A326" s="22">
        <v>1031098</v>
      </c>
      <c r="B326" s="185" t="s">
        <v>356</v>
      </c>
      <c r="C326" s="229"/>
    </row>
    <row r="327" ht="13.5" spans="1:3">
      <c r="A327" s="22"/>
      <c r="B327" s="185"/>
      <c r="C327" s="224"/>
    </row>
    <row r="328" ht="13.5" spans="1:3">
      <c r="A328" s="22">
        <v>10306</v>
      </c>
      <c r="B328" s="183" t="s">
        <v>357</v>
      </c>
      <c r="C328" s="24">
        <f>SUM(C329,C361,C366,C372,C376)</f>
        <v>0</v>
      </c>
    </row>
    <row r="329" ht="13.5" spans="1:3">
      <c r="A329" s="22">
        <v>1030601</v>
      </c>
      <c r="B329" s="185" t="s">
        <v>358</v>
      </c>
      <c r="C329" s="24">
        <f>SUM(C330:C360)</f>
        <v>0</v>
      </c>
    </row>
    <row r="330" ht="13.5" spans="1:3">
      <c r="A330" s="22">
        <v>103060103</v>
      </c>
      <c r="B330" s="185" t="s">
        <v>359</v>
      </c>
      <c r="C330" s="24"/>
    </row>
    <row r="331" ht="13.5" spans="1:3">
      <c r="A331" s="22">
        <v>103060104</v>
      </c>
      <c r="B331" s="185" t="s">
        <v>360</v>
      </c>
      <c r="C331" s="24"/>
    </row>
    <row r="332" ht="13.5" spans="1:3">
      <c r="A332" s="22">
        <v>103060105</v>
      </c>
      <c r="B332" s="185" t="s">
        <v>361</v>
      </c>
      <c r="C332" s="24"/>
    </row>
    <row r="333" ht="13.5" spans="1:3">
      <c r="A333" s="22">
        <v>103060106</v>
      </c>
      <c r="B333" s="185" t="s">
        <v>362</v>
      </c>
      <c r="C333" s="24"/>
    </row>
    <row r="334" ht="13.5" spans="1:3">
      <c r="A334" s="22">
        <v>103060107</v>
      </c>
      <c r="B334" s="185" t="s">
        <v>363</v>
      </c>
      <c r="C334" s="24"/>
    </row>
    <row r="335" ht="13.5" spans="1:3">
      <c r="A335" s="22">
        <v>103060108</v>
      </c>
      <c r="B335" s="185" t="s">
        <v>364</v>
      </c>
      <c r="C335" s="24"/>
    </row>
    <row r="336" ht="13.5" spans="1:3">
      <c r="A336" s="22">
        <v>103060109</v>
      </c>
      <c r="B336" s="185" t="s">
        <v>365</v>
      </c>
      <c r="C336" s="24"/>
    </row>
    <row r="337" ht="13.5" spans="1:3">
      <c r="A337" s="22">
        <v>103060112</v>
      </c>
      <c r="B337" s="185" t="s">
        <v>366</v>
      </c>
      <c r="C337" s="24"/>
    </row>
    <row r="338" ht="13.5" spans="1:3">
      <c r="A338" s="22">
        <v>103060113</v>
      </c>
      <c r="B338" s="185" t="s">
        <v>367</v>
      </c>
      <c r="C338" s="24"/>
    </row>
    <row r="339" ht="13.5" spans="1:3">
      <c r="A339" s="22">
        <v>103060114</v>
      </c>
      <c r="B339" s="185" t="s">
        <v>368</v>
      </c>
      <c r="C339" s="24"/>
    </row>
    <row r="340" ht="13.5" spans="1:3">
      <c r="A340" s="22">
        <v>103060115</v>
      </c>
      <c r="B340" s="185" t="s">
        <v>369</v>
      </c>
      <c r="C340" s="24"/>
    </row>
    <row r="341" ht="13.5" spans="1:3">
      <c r="A341" s="22">
        <v>103060116</v>
      </c>
      <c r="B341" s="185" t="s">
        <v>370</v>
      </c>
      <c r="C341" s="24"/>
    </row>
    <row r="342" ht="13.5" spans="1:3">
      <c r="A342" s="22">
        <v>103060117</v>
      </c>
      <c r="B342" s="185" t="s">
        <v>371</v>
      </c>
      <c r="C342" s="24"/>
    </row>
    <row r="343" ht="13.5" spans="1:3">
      <c r="A343" s="22">
        <v>103060118</v>
      </c>
      <c r="B343" s="185" t="s">
        <v>372</v>
      </c>
      <c r="C343" s="24"/>
    </row>
    <row r="344" ht="13.5" spans="1:3">
      <c r="A344" s="22">
        <v>103060119</v>
      </c>
      <c r="B344" s="185" t="s">
        <v>373</v>
      </c>
      <c r="C344" s="24"/>
    </row>
    <row r="345" ht="13.5" spans="1:3">
      <c r="A345" s="22">
        <v>103060120</v>
      </c>
      <c r="B345" s="185" t="s">
        <v>374</v>
      </c>
      <c r="C345" s="24"/>
    </row>
    <row r="346" ht="13.5" spans="1:3">
      <c r="A346" s="22">
        <v>103060121</v>
      </c>
      <c r="B346" s="185" t="s">
        <v>375</v>
      </c>
      <c r="C346" s="24"/>
    </row>
    <row r="347" ht="13.5" spans="1:3">
      <c r="A347" s="22">
        <v>103060122</v>
      </c>
      <c r="B347" s="185" t="s">
        <v>376</v>
      </c>
      <c r="C347" s="24"/>
    </row>
    <row r="348" ht="13.5" spans="1:3">
      <c r="A348" s="22">
        <v>103060123</v>
      </c>
      <c r="B348" s="185" t="s">
        <v>377</v>
      </c>
      <c r="C348" s="24"/>
    </row>
    <row r="349" ht="13.5" spans="1:3">
      <c r="A349" s="22">
        <v>103060124</v>
      </c>
      <c r="B349" s="185" t="s">
        <v>378</v>
      </c>
      <c r="C349" s="24"/>
    </row>
    <row r="350" ht="13.5" spans="1:3">
      <c r="A350" s="22">
        <v>103060125</v>
      </c>
      <c r="B350" s="185" t="s">
        <v>379</v>
      </c>
      <c r="C350" s="24"/>
    </row>
    <row r="351" ht="13.5" spans="1:3">
      <c r="A351" s="22">
        <v>103060126</v>
      </c>
      <c r="B351" s="185" t="s">
        <v>380</v>
      </c>
      <c r="C351" s="24"/>
    </row>
    <row r="352" ht="13.5" spans="1:3">
      <c r="A352" s="22">
        <v>103060127</v>
      </c>
      <c r="B352" s="185" t="s">
        <v>381</v>
      </c>
      <c r="C352" s="24"/>
    </row>
    <row r="353" ht="13.5" spans="1:3">
      <c r="A353" s="22">
        <v>103060128</v>
      </c>
      <c r="B353" s="185" t="s">
        <v>382</v>
      </c>
      <c r="C353" s="24"/>
    </row>
    <row r="354" ht="13.5" spans="1:3">
      <c r="A354" s="22">
        <v>103060129</v>
      </c>
      <c r="B354" s="185" t="s">
        <v>383</v>
      </c>
      <c r="C354" s="24"/>
    </row>
    <row r="355" ht="13.5" spans="1:3">
      <c r="A355" s="22">
        <v>103060130</v>
      </c>
      <c r="B355" s="185" t="s">
        <v>384</v>
      </c>
      <c r="C355" s="24"/>
    </row>
    <row r="356" ht="13.5" spans="1:3">
      <c r="A356" s="22">
        <v>103060131</v>
      </c>
      <c r="B356" s="185" t="s">
        <v>385</v>
      </c>
      <c r="C356" s="24"/>
    </row>
    <row r="357" ht="13.5" spans="1:3">
      <c r="A357" s="22">
        <v>103060132</v>
      </c>
      <c r="B357" s="185" t="s">
        <v>386</v>
      </c>
      <c r="C357" s="24"/>
    </row>
    <row r="358" ht="13.5" spans="1:3">
      <c r="A358" s="22">
        <v>103060133</v>
      </c>
      <c r="B358" s="185" t="s">
        <v>387</v>
      </c>
      <c r="C358" s="24"/>
    </row>
    <row r="359" ht="13.5" spans="1:3">
      <c r="A359" s="22">
        <v>103060134</v>
      </c>
      <c r="B359" s="185" t="s">
        <v>388</v>
      </c>
      <c r="C359" s="24"/>
    </row>
    <row r="360" ht="13.5" spans="1:3">
      <c r="A360" s="22">
        <v>103060198</v>
      </c>
      <c r="B360" s="185" t="s">
        <v>389</v>
      </c>
      <c r="C360" s="24"/>
    </row>
    <row r="361" ht="13.5" spans="1:3">
      <c r="A361" s="22">
        <v>1030602</v>
      </c>
      <c r="B361" s="185" t="s">
        <v>390</v>
      </c>
      <c r="C361" s="24">
        <f>SUM(C362:C365)</f>
        <v>0</v>
      </c>
    </row>
    <row r="362" ht="13.5" spans="1:3">
      <c r="A362" s="22">
        <v>103060202</v>
      </c>
      <c r="B362" s="185" t="s">
        <v>391</v>
      </c>
      <c r="C362" s="24"/>
    </row>
    <row r="363" ht="13.5" spans="1:3">
      <c r="A363" s="22">
        <v>103060203</v>
      </c>
      <c r="B363" s="185" t="s">
        <v>392</v>
      </c>
      <c r="C363" s="24"/>
    </row>
    <row r="364" ht="13.5" spans="1:3">
      <c r="A364" s="22">
        <v>103060204</v>
      </c>
      <c r="B364" s="185" t="s">
        <v>393</v>
      </c>
      <c r="C364" s="24"/>
    </row>
    <row r="365" ht="13.5" spans="1:3">
      <c r="A365" s="22">
        <v>103060298</v>
      </c>
      <c r="B365" s="185" t="s">
        <v>394</v>
      </c>
      <c r="C365" s="24"/>
    </row>
    <row r="366" ht="13.5" spans="1:3">
      <c r="A366" s="22">
        <v>1030603</v>
      </c>
      <c r="B366" s="185" t="s">
        <v>395</v>
      </c>
      <c r="C366" s="24">
        <f>SUM(C367:C371)</f>
        <v>0</v>
      </c>
    </row>
    <row r="367" ht="13.5" spans="1:3">
      <c r="A367" s="22">
        <v>103060301</v>
      </c>
      <c r="B367" s="185" t="s">
        <v>396</v>
      </c>
      <c r="C367" s="24"/>
    </row>
    <row r="368" ht="13.5" spans="1:3">
      <c r="A368" s="22">
        <v>103060304</v>
      </c>
      <c r="B368" s="185" t="s">
        <v>397</v>
      </c>
      <c r="C368" s="24"/>
    </row>
    <row r="369" ht="13.5" spans="1:3">
      <c r="A369" s="22">
        <v>103060305</v>
      </c>
      <c r="B369" s="185" t="s">
        <v>398</v>
      </c>
      <c r="C369" s="24"/>
    </row>
    <row r="370" ht="13.5" spans="1:3">
      <c r="A370" s="22">
        <v>103060307</v>
      </c>
      <c r="B370" s="185" t="s">
        <v>399</v>
      </c>
      <c r="C370" s="24"/>
    </row>
    <row r="371" ht="13.5" spans="1:3">
      <c r="A371" s="22">
        <v>103060398</v>
      </c>
      <c r="B371" s="185" t="s">
        <v>400</v>
      </c>
      <c r="C371" s="24"/>
    </row>
    <row r="372" ht="13.5" spans="1:3">
      <c r="A372" s="22">
        <v>1030604</v>
      </c>
      <c r="B372" s="185" t="s">
        <v>401</v>
      </c>
      <c r="C372" s="24">
        <f>C373+C374+C375</f>
        <v>0</v>
      </c>
    </row>
    <row r="373" ht="13.5" spans="1:3">
      <c r="A373" s="22">
        <v>103060401</v>
      </c>
      <c r="B373" s="185" t="s">
        <v>402</v>
      </c>
      <c r="C373" s="24"/>
    </row>
    <row r="374" ht="13.5" spans="1:3">
      <c r="A374" s="22">
        <v>103060402</v>
      </c>
      <c r="B374" s="185" t="s">
        <v>403</v>
      </c>
      <c r="C374" s="24"/>
    </row>
    <row r="375" ht="13.5" spans="1:3">
      <c r="A375" s="22">
        <v>103060498</v>
      </c>
      <c r="B375" s="185" t="s">
        <v>404</v>
      </c>
      <c r="C375" s="24"/>
    </row>
    <row r="376" ht="13.5" spans="1:3">
      <c r="A376" s="22">
        <v>1030698</v>
      </c>
      <c r="B376" s="185" t="s">
        <v>405</v>
      </c>
      <c r="C376" s="24"/>
    </row>
    <row r="377" ht="13.5" spans="1:3">
      <c r="A377" s="22"/>
      <c r="B377" s="185"/>
      <c r="C377" s="24"/>
    </row>
    <row r="378" ht="13.5" spans="1:3">
      <c r="A378" s="22">
        <v>105</v>
      </c>
      <c r="B378" s="183" t="s">
        <v>406</v>
      </c>
      <c r="C378" s="24">
        <f>C379+C386</f>
        <v>0</v>
      </c>
    </row>
    <row r="379" ht="13.5" spans="1:3">
      <c r="A379" s="22">
        <v>10503</v>
      </c>
      <c r="B379" s="183" t="s">
        <v>407</v>
      </c>
      <c r="C379" s="24">
        <f>C380+C381</f>
        <v>0</v>
      </c>
    </row>
    <row r="380" ht="13.5" spans="1:3">
      <c r="A380" s="22">
        <v>1050301</v>
      </c>
      <c r="B380" s="185" t="s">
        <v>408</v>
      </c>
      <c r="C380" s="24"/>
    </row>
    <row r="381" ht="13.5" spans="1:3">
      <c r="A381" s="22">
        <v>1050302</v>
      </c>
      <c r="B381" s="185" t="s">
        <v>409</v>
      </c>
      <c r="C381" s="24">
        <f>SUM(C382:C385)</f>
        <v>0</v>
      </c>
    </row>
    <row r="382" ht="13.5" spans="1:3">
      <c r="A382" s="22">
        <v>105030201</v>
      </c>
      <c r="B382" s="185" t="s">
        <v>410</v>
      </c>
      <c r="C382" s="24"/>
    </row>
    <row r="383" ht="13.5" spans="1:3">
      <c r="A383" s="22">
        <v>105030202</v>
      </c>
      <c r="B383" s="185" t="s">
        <v>411</v>
      </c>
      <c r="C383" s="24"/>
    </row>
    <row r="384" ht="13.5" spans="1:3">
      <c r="A384" s="22">
        <v>105030203</v>
      </c>
      <c r="B384" s="185" t="s">
        <v>412</v>
      </c>
      <c r="C384" s="24"/>
    </row>
    <row r="385" ht="13.5" spans="1:3">
      <c r="A385" s="22">
        <v>105030204</v>
      </c>
      <c r="B385" s="185" t="s">
        <v>413</v>
      </c>
      <c r="C385" s="24"/>
    </row>
    <row r="386" ht="13.5" spans="1:3">
      <c r="A386" s="22">
        <v>10504</v>
      </c>
      <c r="B386" s="183" t="s">
        <v>414</v>
      </c>
      <c r="C386" s="24">
        <f>C387+C392</f>
        <v>0</v>
      </c>
    </row>
    <row r="387" ht="13.5" spans="1:3">
      <c r="A387" s="22">
        <v>1050401</v>
      </c>
      <c r="B387" s="185" t="s">
        <v>415</v>
      </c>
      <c r="C387" s="24">
        <f>SUM(C388:C391)</f>
        <v>0</v>
      </c>
    </row>
    <row r="388" ht="13.5" spans="1:3">
      <c r="A388" s="22">
        <v>105040101</v>
      </c>
      <c r="B388" s="185" t="s">
        <v>416</v>
      </c>
      <c r="C388" s="24"/>
    </row>
    <row r="389" ht="13.5" spans="1:3">
      <c r="A389" s="22">
        <v>105040102</v>
      </c>
      <c r="B389" s="185" t="s">
        <v>417</v>
      </c>
      <c r="C389" s="24"/>
    </row>
    <row r="390" ht="13.5" spans="1:3">
      <c r="A390" s="22">
        <v>105040103</v>
      </c>
      <c r="B390" s="185" t="s">
        <v>418</v>
      </c>
      <c r="C390" s="24"/>
    </row>
    <row r="391" ht="13.5" spans="1:3">
      <c r="A391" s="22">
        <v>105040104</v>
      </c>
      <c r="B391" s="185" t="s">
        <v>419</v>
      </c>
      <c r="C391" s="24"/>
    </row>
    <row r="392" ht="13.5" spans="1:3">
      <c r="A392" s="22">
        <v>1050402</v>
      </c>
      <c r="B392" s="185" t="s">
        <v>420</v>
      </c>
      <c r="C392" s="24">
        <f>SUM(C393:C410)</f>
        <v>0</v>
      </c>
    </row>
    <row r="393" ht="13.5" spans="1:3">
      <c r="A393" s="22">
        <v>105040201</v>
      </c>
      <c r="B393" s="185" t="s">
        <v>421</v>
      </c>
      <c r="C393" s="24"/>
    </row>
    <row r="394" ht="13.5" spans="1:3">
      <c r="A394" s="22">
        <v>105040202</v>
      </c>
      <c r="B394" s="185" t="s">
        <v>422</v>
      </c>
      <c r="C394" s="24"/>
    </row>
    <row r="395" ht="13.5" spans="1:3">
      <c r="A395" s="22">
        <v>105040205</v>
      </c>
      <c r="B395" s="185" t="s">
        <v>423</v>
      </c>
      <c r="C395" s="24"/>
    </row>
    <row r="396" ht="13.5" spans="1:3">
      <c r="A396" s="22">
        <v>105040206</v>
      </c>
      <c r="B396" s="185" t="s">
        <v>424</v>
      </c>
      <c r="C396" s="24"/>
    </row>
    <row r="397" ht="13.5" spans="1:3">
      <c r="A397" s="22">
        <v>105040211</v>
      </c>
      <c r="B397" s="185" t="s">
        <v>425</v>
      </c>
      <c r="C397" s="24"/>
    </row>
    <row r="398" ht="13.5" spans="1:3">
      <c r="A398" s="22">
        <v>105040212</v>
      </c>
      <c r="B398" s="185" t="s">
        <v>426</v>
      </c>
      <c r="C398" s="24"/>
    </row>
    <row r="399" ht="13.5" spans="1:3">
      <c r="A399" s="22">
        <v>105040213</v>
      </c>
      <c r="B399" s="185" t="s">
        <v>427</v>
      </c>
      <c r="C399" s="24"/>
    </row>
    <row r="400" ht="13.5" spans="1:3">
      <c r="A400" s="22">
        <v>105040214</v>
      </c>
      <c r="B400" s="185" t="s">
        <v>428</v>
      </c>
      <c r="C400" s="24"/>
    </row>
    <row r="401" ht="13.5" spans="1:3">
      <c r="A401" s="22">
        <v>105040215</v>
      </c>
      <c r="B401" s="185" t="s">
        <v>429</v>
      </c>
      <c r="C401" s="24"/>
    </row>
    <row r="402" ht="13.5" spans="1:3">
      <c r="A402" s="22">
        <v>105040216</v>
      </c>
      <c r="B402" s="185" t="s">
        <v>430</v>
      </c>
      <c r="C402" s="24"/>
    </row>
    <row r="403" ht="13.5" spans="1:3">
      <c r="A403" s="22">
        <v>105040217</v>
      </c>
      <c r="B403" s="185" t="s">
        <v>431</v>
      </c>
      <c r="C403" s="24"/>
    </row>
    <row r="404" ht="13.5" spans="1:3">
      <c r="A404" s="22">
        <v>105040218</v>
      </c>
      <c r="B404" s="185" t="s">
        <v>432</v>
      </c>
      <c r="C404" s="24"/>
    </row>
    <row r="405" ht="13.5" spans="1:3">
      <c r="A405" s="22">
        <v>105040219</v>
      </c>
      <c r="B405" s="185" t="s">
        <v>433</v>
      </c>
      <c r="C405" s="24"/>
    </row>
    <row r="406" ht="13.5" spans="1:3">
      <c r="A406" s="22">
        <v>105040220</v>
      </c>
      <c r="B406" s="185" t="s">
        <v>434</v>
      </c>
      <c r="C406" s="24"/>
    </row>
    <row r="407" ht="13.5" spans="1:3">
      <c r="A407" s="22">
        <v>105040231</v>
      </c>
      <c r="B407" s="185" t="s">
        <v>435</v>
      </c>
      <c r="C407" s="24"/>
    </row>
    <row r="408" ht="13.5" spans="1:3">
      <c r="A408" s="22">
        <v>105040232</v>
      </c>
      <c r="B408" s="185" t="s">
        <v>436</v>
      </c>
      <c r="C408" s="24"/>
    </row>
    <row r="409" ht="13.5" spans="1:3">
      <c r="A409" s="22">
        <v>105040298</v>
      </c>
      <c r="B409" s="185" t="s">
        <v>437</v>
      </c>
      <c r="C409" s="24"/>
    </row>
    <row r="410" ht="13.5" spans="1:3">
      <c r="A410" s="22">
        <v>105040299</v>
      </c>
      <c r="B410" s="185" t="s">
        <v>438</v>
      </c>
      <c r="C410" s="24"/>
    </row>
  </sheetData>
  <autoFilter ref="A4:C275">
    <filterColumn colId="2">
      <filters>
        <filter val="1,024.00"/>
        <filter val="1,134.00"/>
        <filter val="5,228.00"/>
        <filter val="1,288.00"/>
        <filter val="5,726.00"/>
        <filter val="1,733.00"/>
        <filter val="10,954.00"/>
        <filter val="3,956.00"/>
        <filter val="1.00"/>
        <filter val="2.00"/>
        <filter val="3.00"/>
        <filter val="4.00"/>
        <filter val="5.00"/>
        <filter val="6.00"/>
        <filter val="7.00"/>
        <filter val="8.00"/>
        <filter val="11.00"/>
        <filter val="14.00"/>
        <filter val="16.00"/>
        <filter val="18.00"/>
        <filter val="19.00"/>
        <filter val="21.00"/>
        <filter val="33.00"/>
        <filter val="35.00"/>
        <filter val="45.00"/>
        <filter val="51.00"/>
        <filter val="65.00"/>
        <filter val="82.00"/>
        <filter val="85.00"/>
        <filter val="90.00"/>
        <filter val="101.00"/>
        <filter val="102.00"/>
        <filter val="122.00"/>
        <filter val="135.00"/>
        <filter val="170.00"/>
        <filter val="175.00"/>
        <filter val="195.00"/>
        <filter val="225.00"/>
        <filter val="230.00"/>
        <filter val="232.00"/>
        <filter val="248.00"/>
        <filter val="253.00"/>
        <filter val="321.00"/>
        <filter val="322.00"/>
        <filter val="324.00"/>
        <filter val="474.00"/>
        <filter val="514.00"/>
        <filter val="528.00"/>
        <filter val="550.00"/>
        <filter val="996.00"/>
        <filter val="2,583.00"/>
      </filters>
    </filterColumn>
    <extLst/>
  </autoFilter>
  <mergeCells count="1">
    <mergeCell ref="A1:C1"/>
  </mergeCells>
  <pageMargins left="0.700694444444445" right="0.700694444444445" top="0.357638888888889" bottom="0.35763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C14" sqref="C14"/>
    </sheetView>
  </sheetViews>
  <sheetFormatPr defaultColWidth="10.75" defaultRowHeight="14.25"/>
  <cols>
    <col min="1" max="1" width="25" style="193" customWidth="1"/>
    <col min="2" max="4" width="10.375" style="193" customWidth="1"/>
    <col min="5" max="5" width="9.375" style="193" customWidth="1"/>
    <col min="6" max="16368" width="10.75" style="193" customWidth="1"/>
    <col min="16369" max="16384" width="10.75" style="193"/>
  </cols>
  <sheetData>
    <row r="1" s="193" customFormat="1" ht="25.5" spans="1:8">
      <c r="A1" s="196" t="s">
        <v>439</v>
      </c>
      <c r="B1" s="196"/>
      <c r="C1" s="196"/>
      <c r="D1" s="196"/>
      <c r="E1" s="196"/>
      <c r="F1" s="196"/>
      <c r="G1" s="196"/>
      <c r="H1" s="196"/>
    </row>
    <row r="2" s="194" customFormat="1" ht="13.5" spans="1:1">
      <c r="A2" s="197" t="s">
        <v>440</v>
      </c>
    </row>
    <row r="3" s="194" customFormat="1" ht="28" customHeight="1" spans="1:8">
      <c r="A3" s="198" t="s">
        <v>441</v>
      </c>
      <c r="B3" s="198" t="s">
        <v>442</v>
      </c>
      <c r="C3" s="198" t="s">
        <v>4</v>
      </c>
      <c r="D3" s="199" t="s">
        <v>48</v>
      </c>
      <c r="E3" s="200" t="s">
        <v>6</v>
      </c>
      <c r="F3" s="201" t="s">
        <v>8</v>
      </c>
      <c r="G3" s="199" t="s">
        <v>443</v>
      </c>
      <c r="H3" s="199" t="s">
        <v>7</v>
      </c>
    </row>
    <row r="4" s="195" customFormat="1" ht="21.75" customHeight="1" spans="1:11">
      <c r="A4" s="202" t="s">
        <v>444</v>
      </c>
      <c r="B4" s="133">
        <f t="shared" ref="B4:B25" si="0">SUM(C4:C4)</f>
        <v>127224</v>
      </c>
      <c r="C4" s="133">
        <f t="shared" ref="C4:H4" si="1">C5+C25</f>
        <v>127224</v>
      </c>
      <c r="D4" s="133">
        <f t="shared" si="1"/>
        <v>78012</v>
      </c>
      <c r="E4" s="203">
        <f t="shared" ref="E4:E25" si="2">IF(B4=0,0,D4/B4*100)</f>
        <v>61.3186191284663</v>
      </c>
      <c r="F4" s="203">
        <f t="shared" ref="F4:F25" si="3">IF(H4=0,0,G4/H4*100)</f>
        <v>4.18686646099603</v>
      </c>
      <c r="G4" s="133">
        <f t="shared" ref="G4:G25" si="4">D4-H4</f>
        <v>3135</v>
      </c>
      <c r="H4" s="133">
        <f t="shared" si="1"/>
        <v>74877</v>
      </c>
      <c r="J4" s="211"/>
      <c r="K4" s="211"/>
    </row>
    <row r="5" s="195" customFormat="1" ht="21.75" customHeight="1" spans="1:11">
      <c r="A5" s="204" t="s">
        <v>445</v>
      </c>
      <c r="B5" s="133">
        <f t="shared" si="0"/>
        <v>125857</v>
      </c>
      <c r="C5" s="133">
        <f t="shared" ref="C5:H5" si="5">SUM(C6:C24)</f>
        <v>125857</v>
      </c>
      <c r="D5" s="133">
        <f t="shared" si="5"/>
        <v>76983</v>
      </c>
      <c r="E5" s="203">
        <f t="shared" si="2"/>
        <v>61.1670387821098</v>
      </c>
      <c r="F5" s="203">
        <f t="shared" si="3"/>
        <v>3.27050774699846</v>
      </c>
      <c r="G5" s="133">
        <f t="shared" si="4"/>
        <v>2438</v>
      </c>
      <c r="H5" s="133">
        <f t="shared" si="5"/>
        <v>74545</v>
      </c>
      <c r="J5" s="211"/>
      <c r="K5" s="211"/>
    </row>
    <row r="6" s="195" customFormat="1" ht="21.75" customHeight="1" spans="1:12">
      <c r="A6" s="205" t="s">
        <v>446</v>
      </c>
      <c r="B6" s="133">
        <f t="shared" si="0"/>
        <v>11377</v>
      </c>
      <c r="C6" s="133">
        <v>11377</v>
      </c>
      <c r="D6" s="133">
        <v>5767</v>
      </c>
      <c r="E6" s="203">
        <f t="shared" si="2"/>
        <v>50.6899885734376</v>
      </c>
      <c r="F6" s="203">
        <f t="shared" si="3"/>
        <v>10.8612072279892</v>
      </c>
      <c r="G6" s="133">
        <f t="shared" si="4"/>
        <v>565</v>
      </c>
      <c r="H6" s="133">
        <v>5202</v>
      </c>
      <c r="J6" s="211"/>
      <c r="K6" s="211"/>
      <c r="L6" s="212"/>
    </row>
    <row r="7" s="195" customFormat="1" ht="21.75" customHeight="1" spans="1:12">
      <c r="A7" s="206" t="s">
        <v>447</v>
      </c>
      <c r="B7" s="133">
        <f t="shared" si="0"/>
        <v>0</v>
      </c>
      <c r="C7" s="133"/>
      <c r="D7" s="133"/>
      <c r="E7" s="203">
        <f t="shared" si="2"/>
        <v>0</v>
      </c>
      <c r="F7" s="203">
        <f t="shared" si="3"/>
        <v>0</v>
      </c>
      <c r="G7" s="133">
        <f t="shared" si="4"/>
        <v>0</v>
      </c>
      <c r="H7" s="133"/>
      <c r="L7" s="212"/>
    </row>
    <row r="8" s="195" customFormat="1" ht="21.75" customHeight="1" spans="1:12">
      <c r="A8" s="206" t="s">
        <v>448</v>
      </c>
      <c r="B8" s="133">
        <f t="shared" si="0"/>
        <v>5998</v>
      </c>
      <c r="C8" s="133">
        <v>5998</v>
      </c>
      <c r="D8" s="207">
        <v>3582</v>
      </c>
      <c r="E8" s="203">
        <f t="shared" si="2"/>
        <v>59.7199066355452</v>
      </c>
      <c r="F8" s="203">
        <f t="shared" si="3"/>
        <v>-1.8898931799507</v>
      </c>
      <c r="G8" s="133">
        <f t="shared" si="4"/>
        <v>-69</v>
      </c>
      <c r="H8" s="133">
        <v>3651</v>
      </c>
      <c r="J8" s="211"/>
      <c r="L8" s="212"/>
    </row>
    <row r="9" s="195" customFormat="1" ht="21.75" customHeight="1" spans="1:12">
      <c r="A9" s="206" t="s">
        <v>449</v>
      </c>
      <c r="B9" s="133">
        <f t="shared" si="0"/>
        <v>14993</v>
      </c>
      <c r="C9" s="133">
        <v>14993</v>
      </c>
      <c r="D9" s="133">
        <v>8172</v>
      </c>
      <c r="E9" s="203">
        <f t="shared" si="2"/>
        <v>54.5054358700727</v>
      </c>
      <c r="F9" s="203">
        <f t="shared" si="3"/>
        <v>-4.05072208524128</v>
      </c>
      <c r="G9" s="133">
        <f t="shared" si="4"/>
        <v>-345</v>
      </c>
      <c r="H9" s="133">
        <v>8517</v>
      </c>
      <c r="J9" s="211"/>
      <c r="K9" s="211"/>
      <c r="L9" s="212"/>
    </row>
    <row r="10" s="195" customFormat="1" ht="21.75" customHeight="1" spans="1:12">
      <c r="A10" s="206" t="s">
        <v>450</v>
      </c>
      <c r="B10" s="133">
        <f t="shared" si="0"/>
        <v>2099</v>
      </c>
      <c r="C10" s="133">
        <v>2099</v>
      </c>
      <c r="D10" s="133">
        <v>791</v>
      </c>
      <c r="E10" s="203">
        <f t="shared" si="2"/>
        <v>37.6846117198666</v>
      </c>
      <c r="F10" s="203">
        <f t="shared" si="3"/>
        <v>259.545454545455</v>
      </c>
      <c r="G10" s="133">
        <f t="shared" si="4"/>
        <v>571</v>
      </c>
      <c r="H10" s="133">
        <v>220</v>
      </c>
      <c r="J10" s="211"/>
      <c r="K10" s="211"/>
      <c r="L10" s="212"/>
    </row>
    <row r="11" s="195" customFormat="1" ht="21.75" customHeight="1" spans="1:12">
      <c r="A11" s="206" t="s">
        <v>451</v>
      </c>
      <c r="B11" s="133">
        <f t="shared" si="0"/>
        <v>983</v>
      </c>
      <c r="C11" s="133">
        <v>983</v>
      </c>
      <c r="D11" s="133">
        <v>396</v>
      </c>
      <c r="E11" s="203">
        <f t="shared" si="2"/>
        <v>40.2848423194303</v>
      </c>
      <c r="F11" s="203">
        <f t="shared" si="3"/>
        <v>-3.41463414634146</v>
      </c>
      <c r="G11" s="133">
        <f t="shared" si="4"/>
        <v>-14</v>
      </c>
      <c r="H11" s="133">
        <v>410</v>
      </c>
      <c r="J11" s="211"/>
      <c r="L11" s="212"/>
    </row>
    <row r="12" s="195" customFormat="1" ht="21.75" customHeight="1" spans="1:12">
      <c r="A12" s="206" t="s">
        <v>452</v>
      </c>
      <c r="B12" s="133">
        <f t="shared" si="0"/>
        <v>38355</v>
      </c>
      <c r="C12" s="133">
        <v>38355</v>
      </c>
      <c r="D12" s="133">
        <v>21920</v>
      </c>
      <c r="E12" s="203">
        <f t="shared" si="2"/>
        <v>57.1503063485856</v>
      </c>
      <c r="F12" s="203">
        <f t="shared" si="3"/>
        <v>3.53296807103722</v>
      </c>
      <c r="G12" s="133">
        <f t="shared" si="4"/>
        <v>748</v>
      </c>
      <c r="H12" s="133">
        <v>21172</v>
      </c>
      <c r="J12" s="211"/>
      <c r="K12" s="211"/>
      <c r="L12" s="212"/>
    </row>
    <row r="13" s="195" customFormat="1" ht="21.75" customHeight="1" spans="1:12">
      <c r="A13" s="206" t="s">
        <v>453</v>
      </c>
      <c r="B13" s="133">
        <f t="shared" si="0"/>
        <v>16946</v>
      </c>
      <c r="C13" s="133">
        <v>16946</v>
      </c>
      <c r="D13" s="133">
        <v>8245</v>
      </c>
      <c r="E13" s="203">
        <f t="shared" si="2"/>
        <v>48.6545497462528</v>
      </c>
      <c r="F13" s="203">
        <f t="shared" si="3"/>
        <v>-6.42378844626036</v>
      </c>
      <c r="G13" s="133">
        <f t="shared" si="4"/>
        <v>-566</v>
      </c>
      <c r="H13" s="133">
        <v>8811</v>
      </c>
      <c r="J13" s="211"/>
      <c r="K13" s="211"/>
      <c r="L13" s="212"/>
    </row>
    <row r="14" s="195" customFormat="1" ht="21.75" customHeight="1" spans="1:12">
      <c r="A14" s="206" t="s">
        <v>454</v>
      </c>
      <c r="B14" s="133">
        <f t="shared" si="0"/>
        <v>2738</v>
      </c>
      <c r="C14" s="133">
        <v>2738</v>
      </c>
      <c r="D14" s="133">
        <v>674</v>
      </c>
      <c r="E14" s="203">
        <f t="shared" si="2"/>
        <v>24.6165084002922</v>
      </c>
      <c r="F14" s="203">
        <f t="shared" si="3"/>
        <v>219.431279620853</v>
      </c>
      <c r="G14" s="133">
        <f t="shared" si="4"/>
        <v>463</v>
      </c>
      <c r="H14" s="133">
        <v>211</v>
      </c>
      <c r="L14" s="212"/>
    </row>
    <row r="15" s="195" customFormat="1" ht="21.75" customHeight="1" spans="1:12">
      <c r="A15" s="206" t="s">
        <v>455</v>
      </c>
      <c r="B15" s="133">
        <f t="shared" si="0"/>
        <v>6808</v>
      </c>
      <c r="C15" s="133">
        <v>6808</v>
      </c>
      <c r="D15" s="133">
        <v>5605</v>
      </c>
      <c r="E15" s="203">
        <f t="shared" si="2"/>
        <v>82.3296122209166</v>
      </c>
      <c r="F15" s="203">
        <f t="shared" si="3"/>
        <v>-2.53868892366545</v>
      </c>
      <c r="G15" s="133">
        <f t="shared" si="4"/>
        <v>-146</v>
      </c>
      <c r="H15" s="133">
        <v>5751</v>
      </c>
      <c r="J15" s="211"/>
      <c r="K15" s="211"/>
      <c r="L15" s="212"/>
    </row>
    <row r="16" s="195" customFormat="1" ht="21.75" customHeight="1" spans="1:12">
      <c r="A16" s="206" t="s">
        <v>456</v>
      </c>
      <c r="B16" s="133">
        <f t="shared" si="0"/>
        <v>11686</v>
      </c>
      <c r="C16" s="133">
        <v>11686</v>
      </c>
      <c r="D16" s="133">
        <v>14235</v>
      </c>
      <c r="E16" s="203">
        <f t="shared" si="2"/>
        <v>121.81242512408</v>
      </c>
      <c r="F16" s="203">
        <f t="shared" si="3"/>
        <v>9.31500537551835</v>
      </c>
      <c r="G16" s="133">
        <f t="shared" si="4"/>
        <v>1213</v>
      </c>
      <c r="H16" s="133">
        <v>13022</v>
      </c>
      <c r="J16" s="211"/>
      <c r="L16" s="212"/>
    </row>
    <row r="17" s="195" customFormat="1" ht="21.75" customHeight="1" spans="1:12">
      <c r="A17" s="206" t="s">
        <v>457</v>
      </c>
      <c r="B17" s="133">
        <f t="shared" si="0"/>
        <v>3460</v>
      </c>
      <c r="C17" s="133">
        <v>3460</v>
      </c>
      <c r="D17" s="133">
        <v>4349</v>
      </c>
      <c r="E17" s="203">
        <f t="shared" si="2"/>
        <v>125.693641618497</v>
      </c>
      <c r="F17" s="203">
        <f t="shared" si="3"/>
        <v>34.5606435643564</v>
      </c>
      <c r="G17" s="133">
        <f t="shared" si="4"/>
        <v>1117</v>
      </c>
      <c r="H17" s="133">
        <v>3232</v>
      </c>
      <c r="L17" s="212"/>
    </row>
    <row r="18" s="195" customFormat="1" ht="21.75" customHeight="1" spans="1:12">
      <c r="A18" s="208" t="s">
        <v>458</v>
      </c>
      <c r="B18" s="133">
        <f t="shared" si="0"/>
        <v>416</v>
      </c>
      <c r="C18" s="133">
        <v>416</v>
      </c>
      <c r="D18" s="133">
        <v>305</v>
      </c>
      <c r="E18" s="203">
        <f t="shared" si="2"/>
        <v>73.3173076923077</v>
      </c>
      <c r="F18" s="203">
        <f t="shared" si="3"/>
        <v>70.391061452514</v>
      </c>
      <c r="G18" s="133">
        <f t="shared" si="4"/>
        <v>126</v>
      </c>
      <c r="H18" s="133">
        <v>179</v>
      </c>
      <c r="J18" s="211"/>
      <c r="L18" s="212"/>
    </row>
    <row r="19" s="195" customFormat="1" ht="21.75" customHeight="1" spans="1:12">
      <c r="A19" s="209" t="s">
        <v>459</v>
      </c>
      <c r="B19" s="133">
        <f t="shared" si="0"/>
        <v>165</v>
      </c>
      <c r="C19" s="133">
        <v>165</v>
      </c>
      <c r="D19" s="133">
        <v>143</v>
      </c>
      <c r="E19" s="203">
        <f t="shared" si="2"/>
        <v>86.6666666666667</v>
      </c>
      <c r="F19" s="203">
        <f t="shared" si="3"/>
        <v>41.5841584158416</v>
      </c>
      <c r="G19" s="133">
        <f t="shared" si="4"/>
        <v>42</v>
      </c>
      <c r="H19" s="133">
        <v>101</v>
      </c>
      <c r="L19" s="212"/>
    </row>
    <row r="20" s="195" customFormat="1" ht="21.75" customHeight="1" spans="1:12">
      <c r="A20" s="209" t="s">
        <v>460</v>
      </c>
      <c r="B20" s="133">
        <f t="shared" si="0"/>
        <v>0</v>
      </c>
      <c r="C20" s="133"/>
      <c r="D20" s="133"/>
      <c r="E20" s="203">
        <f t="shared" si="2"/>
        <v>0</v>
      </c>
      <c r="F20" s="203">
        <f t="shared" si="3"/>
        <v>0</v>
      </c>
      <c r="G20" s="133">
        <f t="shared" si="4"/>
        <v>0</v>
      </c>
      <c r="H20" s="133"/>
      <c r="L20" s="212"/>
    </row>
    <row r="21" s="195" customFormat="1" ht="21.75" customHeight="1" spans="1:12">
      <c r="A21" s="209" t="s">
        <v>461</v>
      </c>
      <c r="B21" s="133">
        <f t="shared" si="0"/>
        <v>562</v>
      </c>
      <c r="C21" s="133">
        <v>562</v>
      </c>
      <c r="D21" s="133">
        <v>1102</v>
      </c>
      <c r="E21" s="203">
        <f t="shared" si="2"/>
        <v>196.085409252669</v>
      </c>
      <c r="F21" s="203">
        <f t="shared" si="3"/>
        <v>-28.0678851174935</v>
      </c>
      <c r="G21" s="133">
        <f t="shared" si="4"/>
        <v>-430</v>
      </c>
      <c r="H21" s="133">
        <v>1532</v>
      </c>
      <c r="J21" s="211"/>
      <c r="L21" s="212"/>
    </row>
    <row r="22" s="195" customFormat="1" ht="21.75" customHeight="1" spans="1:12">
      <c r="A22" s="209" t="s">
        <v>462</v>
      </c>
      <c r="B22" s="133">
        <f t="shared" si="0"/>
        <v>2570</v>
      </c>
      <c r="C22" s="133">
        <v>2570</v>
      </c>
      <c r="D22" s="133">
        <v>956</v>
      </c>
      <c r="E22" s="203">
        <f t="shared" si="2"/>
        <v>37.1984435797665</v>
      </c>
      <c r="F22" s="203">
        <f t="shared" si="3"/>
        <v>5.75221238938053</v>
      </c>
      <c r="G22" s="133">
        <f t="shared" si="4"/>
        <v>52</v>
      </c>
      <c r="H22" s="133">
        <v>904</v>
      </c>
      <c r="L22" s="212"/>
    </row>
    <row r="23" s="195" customFormat="1" ht="21.75" customHeight="1" spans="1:12">
      <c r="A23" s="210" t="s">
        <v>463</v>
      </c>
      <c r="B23" s="133">
        <f t="shared" si="0"/>
        <v>305</v>
      </c>
      <c r="C23" s="133">
        <v>305</v>
      </c>
      <c r="D23" s="133">
        <v>151</v>
      </c>
      <c r="E23" s="203">
        <f t="shared" si="2"/>
        <v>49.5081967213115</v>
      </c>
      <c r="F23" s="203">
        <f t="shared" si="3"/>
        <v>-83.936170212766</v>
      </c>
      <c r="G23" s="133">
        <f t="shared" si="4"/>
        <v>-789</v>
      </c>
      <c r="H23" s="133">
        <v>940</v>
      </c>
      <c r="L23" s="212"/>
    </row>
    <row r="24" s="195" customFormat="1" ht="21.75" customHeight="1" spans="1:12">
      <c r="A24" s="206" t="s">
        <v>464</v>
      </c>
      <c r="B24" s="133">
        <f t="shared" si="0"/>
        <v>6396</v>
      </c>
      <c r="C24" s="133">
        <v>6396</v>
      </c>
      <c r="D24" s="133">
        <v>590</v>
      </c>
      <c r="E24" s="203">
        <f t="shared" si="2"/>
        <v>9.2245153220763</v>
      </c>
      <c r="F24" s="203">
        <f t="shared" si="3"/>
        <v>-14.4927536231884</v>
      </c>
      <c r="G24" s="133">
        <f t="shared" si="4"/>
        <v>-100</v>
      </c>
      <c r="H24" s="133">
        <v>690</v>
      </c>
      <c r="L24" s="212"/>
    </row>
    <row r="25" s="195" customFormat="1" ht="21.75" customHeight="1" spans="1:12">
      <c r="A25" s="204" t="s">
        <v>465</v>
      </c>
      <c r="B25" s="133">
        <f t="shared" si="0"/>
        <v>1367</v>
      </c>
      <c r="C25" s="133">
        <v>1367</v>
      </c>
      <c r="D25" s="133">
        <v>1029</v>
      </c>
      <c r="E25" s="203">
        <f t="shared" si="2"/>
        <v>75.2743233357718</v>
      </c>
      <c r="F25" s="203">
        <f t="shared" si="3"/>
        <v>209.939759036145</v>
      </c>
      <c r="G25" s="133">
        <f t="shared" si="4"/>
        <v>697</v>
      </c>
      <c r="H25" s="133">
        <v>332</v>
      </c>
      <c r="J25" s="211"/>
      <c r="L25" s="212"/>
    </row>
  </sheetData>
  <mergeCells count="1">
    <mergeCell ref="A1:H1"/>
  </mergeCells>
  <pageMargins left="0.751388888888889" right="0.751388888888889" top="0.2125" bottom="0.2125"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394"/>
  <sheetViews>
    <sheetView workbookViewId="0">
      <selection activeCell="A2" sqref="A2"/>
    </sheetView>
  </sheetViews>
  <sheetFormatPr defaultColWidth="9" defaultRowHeight="14.25"/>
  <cols>
    <col min="1" max="1" width="10.875" style="169" customWidth="1"/>
    <col min="2" max="2" width="40" style="112" customWidth="1"/>
    <col min="3" max="3" width="12.125" style="112" customWidth="1"/>
    <col min="4" max="4" width="11.75" style="112" customWidth="1"/>
    <col min="5" max="5" width="12" style="170" customWidth="1"/>
    <col min="6" max="7" width="9" style="169" customWidth="1"/>
    <col min="8" max="8" width="10.875" style="169" customWidth="1"/>
    <col min="9" max="9" width="42.75" style="169" customWidth="1"/>
    <col min="10" max="10" width="15.375" style="171" customWidth="1"/>
    <col min="11" max="11" width="15.625" style="171" customWidth="1"/>
    <col min="12" max="12" width="12.875" style="169" customWidth="1"/>
    <col min="13" max="16384" width="9" style="169"/>
  </cols>
  <sheetData>
    <row r="1" s="113" customFormat="1" ht="18.75" spans="1:244">
      <c r="A1" s="172" t="s">
        <v>466</v>
      </c>
      <c r="B1" s="172"/>
      <c r="C1" s="172"/>
      <c r="D1" s="172"/>
      <c r="E1" s="172"/>
      <c r="F1" s="112"/>
      <c r="G1" s="112"/>
      <c r="H1" s="112"/>
      <c r="I1" s="112"/>
      <c r="J1" s="187"/>
      <c r="K1" s="187"/>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row>
    <row r="2" s="112" customFormat="1" ht="20.25" customHeight="1" spans="1:11">
      <c r="A2" s="173" t="s">
        <v>467</v>
      </c>
      <c r="B2" s="174"/>
      <c r="C2" s="175"/>
      <c r="D2" s="176"/>
      <c r="E2" s="177" t="s">
        <v>468</v>
      </c>
      <c r="J2" s="187"/>
      <c r="K2" s="187"/>
    </row>
    <row r="3" s="112" customFormat="1" ht="26" customHeight="1" spans="1:5">
      <c r="A3" s="178" t="s">
        <v>46</v>
      </c>
      <c r="B3" s="179" t="s">
        <v>47</v>
      </c>
      <c r="C3" s="179" t="s">
        <v>442</v>
      </c>
      <c r="D3" s="180" t="s">
        <v>48</v>
      </c>
      <c r="E3" s="181" t="s">
        <v>469</v>
      </c>
    </row>
    <row r="4" s="112" customFormat="1" ht="17" customHeight="1" spans="1:5">
      <c r="A4" s="182"/>
      <c r="B4" s="183" t="s">
        <v>470</v>
      </c>
      <c r="C4" s="24">
        <f>C5+C258+C291+C310+C431+C486+C542+C591+C708+C780+C859+C883+C1013+C1077+C1153+C1180+C1209+C1219+C1298+C1316++C1369+C1370+C1374+C1382</f>
        <v>125857</v>
      </c>
      <c r="D4" s="24">
        <f>D5+D258+D291+D310+D431+D486+D542+D591+D708+D780+D859+D883+D1013+D1077+D1153+D1180+D1209+D1219+D1298+D1316++D1369+D1370+D1374+D1382</f>
        <v>76983</v>
      </c>
      <c r="E4" s="184">
        <f t="shared" ref="E4:E7" si="0">(D4/C4)*100</f>
        <v>61.1670387821098</v>
      </c>
    </row>
    <row r="5" s="112" customFormat="1" ht="17" customHeight="1" spans="1:5">
      <c r="A5" s="182">
        <v>201</v>
      </c>
      <c r="B5" s="183" t="s">
        <v>471</v>
      </c>
      <c r="C5" s="24">
        <f>SUM(C6,C18,C27,C39,C51,C62,C73,C85,C94,C104,C119,C128,C139,C151,C161,C174,C181,C188,C197,C203,C210,C218,C225,C231,C237,C243,C249,C255)</f>
        <v>11377</v>
      </c>
      <c r="D5" s="24">
        <f>SUM(D6,D18,D27,D39,D51,D62,D73,D85,D94,D104,D119,D128,D139,D151,D161,D174,D181,D188,D197,D203,D210,D218,D225,D231,D237,D243,D249,D255)</f>
        <v>5767</v>
      </c>
      <c r="E5" s="184">
        <f t="shared" si="0"/>
        <v>50.6899885734376</v>
      </c>
    </row>
    <row r="6" s="112" customFormat="1" ht="17" customHeight="1" spans="1:5">
      <c r="A6" s="182">
        <v>20101</v>
      </c>
      <c r="B6" s="183" t="s">
        <v>472</v>
      </c>
      <c r="C6" s="24">
        <f>SUM(C7:C17)</f>
        <v>293</v>
      </c>
      <c r="D6" s="24">
        <f>SUM(D7:D17)</f>
        <v>108</v>
      </c>
      <c r="E6" s="184">
        <f t="shared" si="0"/>
        <v>36.8600682593857</v>
      </c>
    </row>
    <row r="7" s="112" customFormat="1" ht="17" customHeight="1" spans="1:5">
      <c r="A7" s="182">
        <v>2010101</v>
      </c>
      <c r="B7" s="185" t="s">
        <v>473</v>
      </c>
      <c r="C7" s="186">
        <v>190</v>
      </c>
      <c r="D7" s="24">
        <v>101</v>
      </c>
      <c r="E7" s="184">
        <f t="shared" si="0"/>
        <v>53.1578947368421</v>
      </c>
    </row>
    <row r="8" s="112" customFormat="1" ht="17" customHeight="1" spans="1:5">
      <c r="A8" s="182">
        <v>2010102</v>
      </c>
      <c r="B8" s="185" t="s">
        <v>474</v>
      </c>
      <c r="C8" s="186">
        <v>0</v>
      </c>
      <c r="D8" s="24"/>
      <c r="E8" s="184"/>
    </row>
    <row r="9" s="112" customFormat="1" ht="17" customHeight="1" spans="1:5">
      <c r="A9" s="182">
        <v>2010103</v>
      </c>
      <c r="B9" s="185" t="s">
        <v>475</v>
      </c>
      <c r="C9" s="186">
        <v>3</v>
      </c>
      <c r="D9" s="24">
        <v>1</v>
      </c>
      <c r="E9" s="184">
        <f t="shared" ref="E9:E15" si="1">(D9/C9)*100</f>
        <v>33.3333333333333</v>
      </c>
    </row>
    <row r="10" s="112" customFormat="1" ht="17" customHeight="1" spans="1:5">
      <c r="A10" s="182">
        <v>2010104</v>
      </c>
      <c r="B10" s="185" t="s">
        <v>476</v>
      </c>
      <c r="C10" s="186">
        <v>8</v>
      </c>
      <c r="D10" s="24">
        <v>3</v>
      </c>
      <c r="E10" s="184">
        <f t="shared" si="1"/>
        <v>37.5</v>
      </c>
    </row>
    <row r="11" s="112" customFormat="1" ht="17" customHeight="1" spans="1:5">
      <c r="A11" s="182">
        <v>2010105</v>
      </c>
      <c r="B11" s="185" t="s">
        <v>477</v>
      </c>
      <c r="C11" s="186">
        <v>0</v>
      </c>
      <c r="D11" s="24"/>
      <c r="E11" s="184"/>
    </row>
    <row r="12" s="112" customFormat="1" ht="17" customHeight="1" spans="1:5">
      <c r="A12" s="182">
        <v>2010106</v>
      </c>
      <c r="B12" s="185" t="s">
        <v>478</v>
      </c>
      <c r="C12" s="186">
        <v>0</v>
      </c>
      <c r="D12" s="24"/>
      <c r="E12" s="184"/>
    </row>
    <row r="13" s="112" customFormat="1" ht="17" customHeight="1" spans="1:5">
      <c r="A13" s="182">
        <v>2010107</v>
      </c>
      <c r="B13" s="185" t="s">
        <v>479</v>
      </c>
      <c r="C13" s="186">
        <v>33</v>
      </c>
      <c r="D13" s="24"/>
      <c r="E13" s="184">
        <f t="shared" si="1"/>
        <v>0</v>
      </c>
    </row>
    <row r="14" s="112" customFormat="1" ht="17" customHeight="1" spans="1:5">
      <c r="A14" s="182">
        <v>2010108</v>
      </c>
      <c r="B14" s="185" t="s">
        <v>480</v>
      </c>
      <c r="C14" s="186">
        <v>48</v>
      </c>
      <c r="D14" s="24">
        <v>3</v>
      </c>
      <c r="E14" s="184">
        <f t="shared" si="1"/>
        <v>6.25</v>
      </c>
    </row>
    <row r="15" s="112" customFormat="1" ht="17" customHeight="1" spans="1:5">
      <c r="A15" s="182">
        <v>2010109</v>
      </c>
      <c r="B15" s="185" t="s">
        <v>481</v>
      </c>
      <c r="C15" s="186">
        <v>1</v>
      </c>
      <c r="D15" s="24"/>
      <c r="E15" s="184">
        <f t="shared" si="1"/>
        <v>0</v>
      </c>
    </row>
    <row r="16" s="112" customFormat="1" ht="17" customHeight="1" spans="1:5">
      <c r="A16" s="182">
        <v>2010150</v>
      </c>
      <c r="B16" s="185" t="s">
        <v>482</v>
      </c>
      <c r="C16" s="186">
        <v>0</v>
      </c>
      <c r="D16" s="24"/>
      <c r="E16" s="184"/>
    </row>
    <row r="17" s="112" customFormat="1" ht="17" customHeight="1" spans="1:5">
      <c r="A17" s="182">
        <v>2010199</v>
      </c>
      <c r="B17" s="185" t="s">
        <v>483</v>
      </c>
      <c r="C17" s="186">
        <v>10</v>
      </c>
      <c r="D17" s="24"/>
      <c r="E17" s="184">
        <f t="shared" ref="E17:E20" si="2">(D17/C17)*100</f>
        <v>0</v>
      </c>
    </row>
    <row r="18" s="112" customFormat="1" ht="17" customHeight="1" spans="1:5">
      <c r="A18" s="182">
        <v>20102</v>
      </c>
      <c r="B18" s="183" t="s">
        <v>484</v>
      </c>
      <c r="C18" s="24">
        <f>SUM(C19:C26)</f>
        <v>210</v>
      </c>
      <c r="D18" s="24">
        <f>SUM(D19:D26)</f>
        <v>69</v>
      </c>
      <c r="E18" s="184">
        <f t="shared" si="2"/>
        <v>32.8571428571429</v>
      </c>
    </row>
    <row r="19" s="112" customFormat="1" ht="17" customHeight="1" spans="1:5">
      <c r="A19" s="182">
        <v>2010201</v>
      </c>
      <c r="B19" s="185" t="s">
        <v>473</v>
      </c>
      <c r="C19" s="186">
        <v>133</v>
      </c>
      <c r="D19" s="24">
        <v>61</v>
      </c>
      <c r="E19" s="184">
        <f t="shared" si="2"/>
        <v>45.8646616541353</v>
      </c>
    </row>
    <row r="20" s="112" customFormat="1" ht="17" customHeight="1" spans="1:5">
      <c r="A20" s="182">
        <v>2010202</v>
      </c>
      <c r="B20" s="185" t="s">
        <v>474</v>
      </c>
      <c r="C20" s="186">
        <v>6</v>
      </c>
      <c r="D20" s="24"/>
      <c r="E20" s="184">
        <f t="shared" si="2"/>
        <v>0</v>
      </c>
    </row>
    <row r="21" s="112" customFormat="1" ht="17" customHeight="1" spans="1:5">
      <c r="A21" s="182">
        <v>2010203</v>
      </c>
      <c r="B21" s="185" t="s">
        <v>475</v>
      </c>
      <c r="C21" s="186">
        <v>0</v>
      </c>
      <c r="D21" s="24"/>
      <c r="E21" s="184"/>
    </row>
    <row r="22" s="112" customFormat="1" ht="17" customHeight="1" spans="1:5">
      <c r="A22" s="182">
        <v>2010204</v>
      </c>
      <c r="B22" s="185" t="s">
        <v>485</v>
      </c>
      <c r="C22" s="186">
        <v>8</v>
      </c>
      <c r="D22" s="24">
        <v>5</v>
      </c>
      <c r="E22" s="184">
        <f t="shared" ref="E22:E24" si="3">(D22/C22)*100</f>
        <v>62.5</v>
      </c>
    </row>
    <row r="23" s="112" customFormat="1" ht="17" customHeight="1" spans="1:5">
      <c r="A23" s="182">
        <v>2010205</v>
      </c>
      <c r="B23" s="185" t="s">
        <v>486</v>
      </c>
      <c r="C23" s="186">
        <v>10</v>
      </c>
      <c r="D23" s="24"/>
      <c r="E23" s="184">
        <f t="shared" si="3"/>
        <v>0</v>
      </c>
    </row>
    <row r="24" s="112" customFormat="1" ht="17" customHeight="1" spans="1:5">
      <c r="A24" s="182">
        <v>2010206</v>
      </c>
      <c r="B24" s="185" t="s">
        <v>487</v>
      </c>
      <c r="C24" s="186">
        <v>39</v>
      </c>
      <c r="D24" s="24">
        <v>3</v>
      </c>
      <c r="E24" s="184">
        <f t="shared" si="3"/>
        <v>7.69230769230769</v>
      </c>
    </row>
    <row r="25" s="112" customFormat="1" ht="17" customHeight="1" spans="1:5">
      <c r="A25" s="182">
        <v>2010250</v>
      </c>
      <c r="B25" s="185" t="s">
        <v>482</v>
      </c>
      <c r="C25" s="186">
        <v>0</v>
      </c>
      <c r="D25" s="24"/>
      <c r="E25" s="184"/>
    </row>
    <row r="26" s="112" customFormat="1" ht="17" customHeight="1" spans="1:5">
      <c r="A26" s="182">
        <v>2010299</v>
      </c>
      <c r="B26" s="185" t="s">
        <v>488</v>
      </c>
      <c r="C26" s="186">
        <v>14</v>
      </c>
      <c r="D26" s="24"/>
      <c r="E26" s="184">
        <f t="shared" ref="E26:E28" si="4">(D26/C26)*100</f>
        <v>0</v>
      </c>
    </row>
    <row r="27" s="112" customFormat="1" ht="17" customHeight="1" spans="1:5">
      <c r="A27" s="182">
        <v>20103</v>
      </c>
      <c r="B27" s="183" t="s">
        <v>489</v>
      </c>
      <c r="C27" s="24">
        <f>SUM(C28:C38)</f>
        <v>5405</v>
      </c>
      <c r="D27" s="24">
        <f>SUM(D28:D38)</f>
        <v>3116</v>
      </c>
      <c r="E27" s="184">
        <f t="shared" si="4"/>
        <v>57.6503237742831</v>
      </c>
    </row>
    <row r="28" s="112" customFormat="1" ht="17" customHeight="1" spans="1:5">
      <c r="A28" s="182">
        <v>2010301</v>
      </c>
      <c r="B28" s="185" t="s">
        <v>473</v>
      </c>
      <c r="C28" s="186">
        <v>4115</v>
      </c>
      <c r="D28" s="24">
        <v>2016</v>
      </c>
      <c r="E28" s="184">
        <f t="shared" si="4"/>
        <v>48.9914945321993</v>
      </c>
    </row>
    <row r="29" s="112" customFormat="1" ht="17" customHeight="1" spans="1:5">
      <c r="A29" s="182">
        <v>2010302</v>
      </c>
      <c r="B29" s="185" t="s">
        <v>474</v>
      </c>
      <c r="C29" s="186">
        <v>0</v>
      </c>
      <c r="D29" s="24"/>
      <c r="E29" s="184"/>
    </row>
    <row r="30" s="112" customFormat="1" ht="17" customHeight="1" spans="1:5">
      <c r="A30" s="182">
        <v>2010303</v>
      </c>
      <c r="B30" s="185" t="s">
        <v>475</v>
      </c>
      <c r="C30" s="186">
        <v>906</v>
      </c>
      <c r="D30" s="24">
        <v>543</v>
      </c>
      <c r="E30" s="184">
        <f t="shared" ref="E30:E35" si="5">(D30/C30)*100</f>
        <v>59.9337748344371</v>
      </c>
    </row>
    <row r="31" s="112" customFormat="1" ht="17" customHeight="1" spans="1:5">
      <c r="A31" s="182">
        <v>2010304</v>
      </c>
      <c r="B31" s="185" t="s">
        <v>490</v>
      </c>
      <c r="C31" s="186">
        <v>0</v>
      </c>
      <c r="D31" s="24"/>
      <c r="E31" s="184"/>
    </row>
    <row r="32" s="112" customFormat="1" ht="17" customHeight="1" spans="1:5">
      <c r="A32" s="182">
        <v>2010305</v>
      </c>
      <c r="B32" s="185" t="s">
        <v>491</v>
      </c>
      <c r="C32" s="186">
        <v>0</v>
      </c>
      <c r="D32" s="24"/>
      <c r="E32" s="184"/>
    </row>
    <row r="33" s="112" customFormat="1" ht="17" customHeight="1" spans="1:5">
      <c r="A33" s="182">
        <v>2010306</v>
      </c>
      <c r="B33" s="185" t="s">
        <v>492</v>
      </c>
      <c r="C33" s="186">
        <v>39</v>
      </c>
      <c r="D33" s="24">
        <v>25</v>
      </c>
      <c r="E33" s="184">
        <f t="shared" si="5"/>
        <v>64.1025641025641</v>
      </c>
    </row>
    <row r="34" s="112" customFormat="1" ht="17" customHeight="1" spans="1:5">
      <c r="A34" s="182">
        <v>2010307</v>
      </c>
      <c r="B34" s="185" t="s">
        <v>493</v>
      </c>
      <c r="C34" s="186">
        <v>54</v>
      </c>
      <c r="D34" s="24">
        <v>17</v>
      </c>
      <c r="E34" s="184">
        <f t="shared" si="5"/>
        <v>31.4814814814815</v>
      </c>
    </row>
    <row r="35" s="112" customFormat="1" ht="17" customHeight="1" spans="1:5">
      <c r="A35" s="182">
        <v>2010308</v>
      </c>
      <c r="B35" s="185" t="s">
        <v>494</v>
      </c>
      <c r="C35" s="186">
        <v>30</v>
      </c>
      <c r="D35" s="24">
        <v>71</v>
      </c>
      <c r="E35" s="184">
        <f t="shared" si="5"/>
        <v>236.666666666667</v>
      </c>
    </row>
    <row r="36" s="112" customFormat="1" ht="17" customHeight="1" spans="1:5">
      <c r="A36" s="182">
        <v>2010309</v>
      </c>
      <c r="B36" s="185" t="s">
        <v>495</v>
      </c>
      <c r="C36" s="186">
        <v>0</v>
      </c>
      <c r="D36" s="24"/>
      <c r="E36" s="184"/>
    </row>
    <row r="37" s="112" customFormat="1" ht="17" customHeight="1" spans="1:5">
      <c r="A37" s="182">
        <v>2010350</v>
      </c>
      <c r="B37" s="185" t="s">
        <v>482</v>
      </c>
      <c r="C37" s="186">
        <v>0</v>
      </c>
      <c r="D37" s="24"/>
      <c r="E37" s="184"/>
    </row>
    <row r="38" s="112" customFormat="1" ht="17" customHeight="1" spans="1:5">
      <c r="A38" s="182">
        <v>2010399</v>
      </c>
      <c r="B38" s="185" t="s">
        <v>496</v>
      </c>
      <c r="C38" s="186">
        <v>261</v>
      </c>
      <c r="D38" s="24">
        <v>444</v>
      </c>
      <c r="E38" s="184">
        <f t="shared" ref="E38:E41" si="6">(D38/C38)*100</f>
        <v>170.114942528736</v>
      </c>
    </row>
    <row r="39" s="112" customFormat="1" ht="17" customHeight="1" spans="1:5">
      <c r="A39" s="182">
        <v>20104</v>
      </c>
      <c r="B39" s="183" t="s">
        <v>497</v>
      </c>
      <c r="C39" s="24">
        <f>SUM(C40:C50)</f>
        <v>239</v>
      </c>
      <c r="D39" s="24">
        <f>SUM(D40:D50)</f>
        <v>79</v>
      </c>
      <c r="E39" s="184">
        <f t="shared" si="6"/>
        <v>33.0543933054393</v>
      </c>
    </row>
    <row r="40" s="112" customFormat="1" ht="17" customHeight="1" spans="1:5">
      <c r="A40" s="182">
        <v>2010401</v>
      </c>
      <c r="B40" s="185" t="s">
        <v>473</v>
      </c>
      <c r="C40" s="186">
        <v>121</v>
      </c>
      <c r="D40" s="24">
        <v>74</v>
      </c>
      <c r="E40" s="184">
        <f t="shared" si="6"/>
        <v>61.1570247933884</v>
      </c>
    </row>
    <row r="41" s="112" customFormat="1" ht="17" customHeight="1" spans="1:5">
      <c r="A41" s="182">
        <v>2010402</v>
      </c>
      <c r="B41" s="185" t="s">
        <v>474</v>
      </c>
      <c r="C41" s="186">
        <v>10</v>
      </c>
      <c r="D41" s="24">
        <v>3</v>
      </c>
      <c r="E41" s="184">
        <f t="shared" si="6"/>
        <v>30</v>
      </c>
    </row>
    <row r="42" s="112" customFormat="1" ht="17" customHeight="1" spans="1:5">
      <c r="A42" s="182">
        <v>2010403</v>
      </c>
      <c r="B42" s="185" t="s">
        <v>475</v>
      </c>
      <c r="C42" s="186">
        <v>0</v>
      </c>
      <c r="D42" s="24"/>
      <c r="E42" s="184"/>
    </row>
    <row r="43" s="112" customFormat="1" ht="17" customHeight="1" spans="1:5">
      <c r="A43" s="182">
        <v>2010404</v>
      </c>
      <c r="B43" s="185" t="s">
        <v>498</v>
      </c>
      <c r="C43" s="186">
        <v>0</v>
      </c>
      <c r="D43" s="24"/>
      <c r="E43" s="184"/>
    </row>
    <row r="44" s="112" customFormat="1" ht="17" customHeight="1" spans="1:5">
      <c r="A44" s="182">
        <v>2010405</v>
      </c>
      <c r="B44" s="185" t="s">
        <v>499</v>
      </c>
      <c r="C44" s="186">
        <v>0</v>
      </c>
      <c r="D44" s="24"/>
      <c r="E44" s="184"/>
    </row>
    <row r="45" s="112" customFormat="1" ht="17" customHeight="1" spans="1:5">
      <c r="A45" s="182">
        <v>2010406</v>
      </c>
      <c r="B45" s="185" t="s">
        <v>500</v>
      </c>
      <c r="C45" s="186">
        <v>100</v>
      </c>
      <c r="D45" s="24"/>
      <c r="E45" s="184">
        <f>(D45/C45)*100</f>
        <v>0</v>
      </c>
    </row>
    <row r="46" s="112" customFormat="1" ht="17" customHeight="1" spans="1:5">
      <c r="A46" s="182">
        <v>2010407</v>
      </c>
      <c r="B46" s="185" t="s">
        <v>501</v>
      </c>
      <c r="C46" s="186">
        <v>0</v>
      </c>
      <c r="D46" s="24"/>
      <c r="E46" s="184"/>
    </row>
    <row r="47" s="112" customFormat="1" ht="17" customHeight="1" spans="1:5">
      <c r="A47" s="182">
        <v>2010408</v>
      </c>
      <c r="B47" s="185" t="s">
        <v>502</v>
      </c>
      <c r="C47" s="186">
        <v>8</v>
      </c>
      <c r="D47" s="24">
        <v>2</v>
      </c>
      <c r="E47" s="184">
        <f t="shared" ref="E47:E52" si="7">(D47/C47)*100</f>
        <v>25</v>
      </c>
    </row>
    <row r="48" s="112" customFormat="1" ht="17" customHeight="1" spans="1:5">
      <c r="A48" s="182">
        <v>2010409</v>
      </c>
      <c r="B48" s="185" t="s">
        <v>503</v>
      </c>
      <c r="C48" s="186">
        <v>0</v>
      </c>
      <c r="D48" s="24"/>
      <c r="E48" s="184"/>
    </row>
    <row r="49" s="112" customFormat="1" ht="17" customHeight="1" spans="1:5">
      <c r="A49" s="182">
        <v>2010450</v>
      </c>
      <c r="B49" s="185" t="s">
        <v>482</v>
      </c>
      <c r="C49" s="186">
        <v>0</v>
      </c>
      <c r="D49" s="24"/>
      <c r="E49" s="184"/>
    </row>
    <row r="50" s="112" customFormat="1" ht="17" customHeight="1" spans="1:5">
      <c r="A50" s="182">
        <v>2010499</v>
      </c>
      <c r="B50" s="185" t="s">
        <v>504</v>
      </c>
      <c r="C50" s="186">
        <v>0</v>
      </c>
      <c r="D50" s="24"/>
      <c r="E50" s="184"/>
    </row>
    <row r="51" s="112" customFormat="1" ht="17" customHeight="1" spans="1:5">
      <c r="A51" s="182">
        <v>20105</v>
      </c>
      <c r="B51" s="183" t="s">
        <v>505</v>
      </c>
      <c r="C51" s="24">
        <f>SUM(C52:C61)</f>
        <v>128</v>
      </c>
      <c r="D51" s="24">
        <f>SUM(D52:D61)</f>
        <v>51</v>
      </c>
      <c r="E51" s="184">
        <f t="shared" si="7"/>
        <v>39.84375</v>
      </c>
    </row>
    <row r="52" s="112" customFormat="1" ht="17" customHeight="1" spans="1:5">
      <c r="A52" s="182">
        <v>2010501</v>
      </c>
      <c r="B52" s="185" t="s">
        <v>473</v>
      </c>
      <c r="C52" s="186">
        <v>66</v>
      </c>
      <c r="D52" s="24">
        <v>48</v>
      </c>
      <c r="E52" s="184">
        <f t="shared" si="7"/>
        <v>72.7272727272727</v>
      </c>
    </row>
    <row r="53" s="112" customFormat="1" ht="17" customHeight="1" spans="1:5">
      <c r="A53" s="182">
        <v>2010502</v>
      </c>
      <c r="B53" s="185" t="s">
        <v>474</v>
      </c>
      <c r="C53" s="186">
        <v>0</v>
      </c>
      <c r="D53" s="24"/>
      <c r="E53" s="184"/>
    </row>
    <row r="54" s="112" customFormat="1" ht="17" customHeight="1" spans="1:5">
      <c r="A54" s="182">
        <v>2010503</v>
      </c>
      <c r="B54" s="185" t="s">
        <v>475</v>
      </c>
      <c r="C54" s="186">
        <v>0</v>
      </c>
      <c r="D54" s="24"/>
      <c r="E54" s="184"/>
    </row>
    <row r="55" s="112" customFormat="1" ht="17" customHeight="1" spans="1:5">
      <c r="A55" s="182">
        <v>2010504</v>
      </c>
      <c r="B55" s="185" t="s">
        <v>506</v>
      </c>
      <c r="C55" s="186">
        <v>0</v>
      </c>
      <c r="D55" s="24"/>
      <c r="E55" s="184"/>
    </row>
    <row r="56" s="112" customFormat="1" ht="17" customHeight="1" spans="1:5">
      <c r="A56" s="182">
        <v>2010505</v>
      </c>
      <c r="B56" s="185" t="s">
        <v>507</v>
      </c>
      <c r="C56" s="186">
        <v>10</v>
      </c>
      <c r="D56" s="24">
        <v>3</v>
      </c>
      <c r="E56" s="184">
        <f t="shared" ref="E56:E58" si="8">(D56/C56)*100</f>
        <v>30</v>
      </c>
    </row>
    <row r="57" s="112" customFormat="1" ht="17" customHeight="1" spans="1:5">
      <c r="A57" s="182">
        <v>2010506</v>
      </c>
      <c r="B57" s="185" t="s">
        <v>508</v>
      </c>
      <c r="C57" s="186">
        <v>5</v>
      </c>
      <c r="D57" s="24"/>
      <c r="E57" s="184">
        <f t="shared" si="8"/>
        <v>0</v>
      </c>
    </row>
    <row r="58" s="112" customFormat="1" ht="17" customHeight="1" spans="1:5">
      <c r="A58" s="182">
        <v>2010507</v>
      </c>
      <c r="B58" s="185" t="s">
        <v>509</v>
      </c>
      <c r="C58" s="186">
        <v>47</v>
      </c>
      <c r="D58" s="24"/>
      <c r="E58" s="184">
        <f t="shared" si="8"/>
        <v>0</v>
      </c>
    </row>
    <row r="59" s="112" customFormat="1" ht="17" customHeight="1" spans="1:5">
      <c r="A59" s="182">
        <v>2010508</v>
      </c>
      <c r="B59" s="185" t="s">
        <v>510</v>
      </c>
      <c r="C59" s="186">
        <v>0</v>
      </c>
      <c r="D59" s="24"/>
      <c r="E59" s="184"/>
    </row>
    <row r="60" s="112" customFormat="1" ht="17" customHeight="1" spans="1:5">
      <c r="A60" s="182">
        <v>2010550</v>
      </c>
      <c r="B60" s="185" t="s">
        <v>482</v>
      </c>
      <c r="C60" s="186">
        <v>0</v>
      </c>
      <c r="D60" s="24"/>
      <c r="E60" s="184"/>
    </row>
    <row r="61" s="112" customFormat="1" ht="17" customHeight="1" spans="1:5">
      <c r="A61" s="182">
        <v>2010599</v>
      </c>
      <c r="B61" s="185" t="s">
        <v>511</v>
      </c>
      <c r="C61" s="186">
        <v>0</v>
      </c>
      <c r="D61" s="24"/>
      <c r="E61" s="184"/>
    </row>
    <row r="62" s="112" customFormat="1" ht="17" customHeight="1" spans="1:5">
      <c r="A62" s="182">
        <v>20106</v>
      </c>
      <c r="B62" s="183" t="s">
        <v>512</v>
      </c>
      <c r="C62" s="24">
        <f>SUM(C63:C72)</f>
        <v>1647</v>
      </c>
      <c r="D62" s="24">
        <f>SUM(D63:D72)</f>
        <v>567</v>
      </c>
      <c r="E62" s="184">
        <f t="shared" ref="E62:E64" si="9">(D62/C62)*100</f>
        <v>34.4262295081967</v>
      </c>
    </row>
    <row r="63" s="112" customFormat="1" ht="17" customHeight="1" spans="1:5">
      <c r="A63" s="182">
        <v>2010601</v>
      </c>
      <c r="B63" s="185" t="s">
        <v>473</v>
      </c>
      <c r="C63" s="186">
        <v>783</v>
      </c>
      <c r="D63" s="24">
        <v>353</v>
      </c>
      <c r="E63" s="184">
        <f t="shared" si="9"/>
        <v>45.0830140485313</v>
      </c>
    </row>
    <row r="64" s="112" customFormat="1" ht="17" customHeight="1" spans="1:5">
      <c r="A64" s="182">
        <v>2010602</v>
      </c>
      <c r="B64" s="185" t="s">
        <v>474</v>
      </c>
      <c r="C64" s="186">
        <v>114</v>
      </c>
      <c r="D64" s="24">
        <v>25</v>
      </c>
      <c r="E64" s="184">
        <f t="shared" si="9"/>
        <v>21.9298245614035</v>
      </c>
    </row>
    <row r="65" s="112" customFormat="1" ht="17" customHeight="1" spans="1:5">
      <c r="A65" s="182">
        <v>2010603</v>
      </c>
      <c r="B65" s="185" t="s">
        <v>475</v>
      </c>
      <c r="C65" s="186">
        <v>0</v>
      </c>
      <c r="D65" s="24"/>
      <c r="E65" s="184"/>
    </row>
    <row r="66" s="112" customFormat="1" ht="17" customHeight="1" spans="1:5">
      <c r="A66" s="182">
        <v>2010604</v>
      </c>
      <c r="B66" s="185" t="s">
        <v>513</v>
      </c>
      <c r="C66" s="186">
        <v>13</v>
      </c>
      <c r="D66" s="24"/>
      <c r="E66" s="184">
        <f t="shared" ref="E66:E69" si="10">(D66/C66)*100</f>
        <v>0</v>
      </c>
    </row>
    <row r="67" s="112" customFormat="1" ht="17" customHeight="1" spans="1:5">
      <c r="A67" s="182">
        <v>2010605</v>
      </c>
      <c r="B67" s="185" t="s">
        <v>514</v>
      </c>
      <c r="C67" s="186">
        <v>10</v>
      </c>
      <c r="D67" s="24">
        <v>5</v>
      </c>
      <c r="E67" s="184">
        <f t="shared" si="10"/>
        <v>50</v>
      </c>
    </row>
    <row r="68" s="112" customFormat="1" ht="17" customHeight="1" spans="1:5">
      <c r="A68" s="182">
        <v>2010606</v>
      </c>
      <c r="B68" s="185" t="s">
        <v>515</v>
      </c>
      <c r="C68" s="186">
        <v>0</v>
      </c>
      <c r="D68" s="24"/>
      <c r="E68" s="184"/>
    </row>
    <row r="69" s="112" customFormat="1" ht="17" customHeight="1" spans="1:5">
      <c r="A69" s="182">
        <v>2010607</v>
      </c>
      <c r="B69" s="185" t="s">
        <v>516</v>
      </c>
      <c r="C69" s="186">
        <v>232</v>
      </c>
      <c r="D69" s="24"/>
      <c r="E69" s="184">
        <f t="shared" si="10"/>
        <v>0</v>
      </c>
    </row>
    <row r="70" s="112" customFormat="1" ht="17" customHeight="1" spans="1:5">
      <c r="A70" s="182">
        <v>2010608</v>
      </c>
      <c r="B70" s="185" t="s">
        <v>517</v>
      </c>
      <c r="C70" s="186">
        <v>0</v>
      </c>
      <c r="D70" s="24"/>
      <c r="E70" s="184"/>
    </row>
    <row r="71" s="112" customFormat="1" ht="17" customHeight="1" spans="1:5">
      <c r="A71" s="182">
        <v>2010650</v>
      </c>
      <c r="B71" s="185" t="s">
        <v>482</v>
      </c>
      <c r="C71" s="186">
        <v>318</v>
      </c>
      <c r="D71" s="24">
        <v>3</v>
      </c>
      <c r="E71" s="184">
        <f t="shared" ref="E71:E73" si="11">(D71/C71)*100</f>
        <v>0.943396226415094</v>
      </c>
    </row>
    <row r="72" s="112" customFormat="1" ht="17" customHeight="1" spans="1:5">
      <c r="A72" s="182">
        <v>2010699</v>
      </c>
      <c r="B72" s="185" t="s">
        <v>518</v>
      </c>
      <c r="C72" s="186">
        <v>177</v>
      </c>
      <c r="D72" s="24">
        <v>181</v>
      </c>
      <c r="E72" s="184">
        <f t="shared" si="11"/>
        <v>102.25988700565</v>
      </c>
    </row>
    <row r="73" s="112" customFormat="1" ht="17" customHeight="1" spans="1:5">
      <c r="A73" s="182">
        <v>20107</v>
      </c>
      <c r="B73" s="183" t="s">
        <v>519</v>
      </c>
      <c r="C73" s="24">
        <f>SUM(C74:C84)</f>
        <v>600</v>
      </c>
      <c r="D73" s="24">
        <f>SUM(D74:D84)</f>
        <v>250</v>
      </c>
      <c r="E73" s="184">
        <f t="shared" si="11"/>
        <v>41.6666666666667</v>
      </c>
    </row>
    <row r="74" s="112" customFormat="1" ht="17" customHeight="1" spans="1:5">
      <c r="A74" s="182">
        <v>2010701</v>
      </c>
      <c r="B74" s="185" t="s">
        <v>473</v>
      </c>
      <c r="C74" s="186">
        <v>0</v>
      </c>
      <c r="D74" s="24"/>
      <c r="E74" s="184"/>
    </row>
    <row r="75" s="112" customFormat="1" ht="17" customHeight="1" spans="1:5">
      <c r="A75" s="182">
        <v>2010702</v>
      </c>
      <c r="B75" s="185" t="s">
        <v>474</v>
      </c>
      <c r="C75" s="186">
        <v>0</v>
      </c>
      <c r="D75" s="24"/>
      <c r="E75" s="184"/>
    </row>
    <row r="76" s="112" customFormat="1" ht="17" customHeight="1" spans="1:5">
      <c r="A76" s="182">
        <v>2010703</v>
      </c>
      <c r="B76" s="185" t="s">
        <v>475</v>
      </c>
      <c r="C76" s="186">
        <v>0</v>
      </c>
      <c r="D76" s="24"/>
      <c r="E76" s="184"/>
    </row>
    <row r="77" s="112" customFormat="1" ht="17" customHeight="1" spans="1:5">
      <c r="A77" s="182">
        <v>2010704</v>
      </c>
      <c r="B77" s="185" t="s">
        <v>520</v>
      </c>
      <c r="C77" s="186">
        <v>0</v>
      </c>
      <c r="D77" s="24"/>
      <c r="E77" s="184"/>
    </row>
    <row r="78" s="112" customFormat="1" ht="17" customHeight="1" spans="1:5">
      <c r="A78" s="182">
        <v>2010705</v>
      </c>
      <c r="B78" s="185" t="s">
        <v>521</v>
      </c>
      <c r="C78" s="186">
        <v>0</v>
      </c>
      <c r="D78" s="24"/>
      <c r="E78" s="184"/>
    </row>
    <row r="79" s="112" customFormat="1" ht="17" customHeight="1" spans="1:5">
      <c r="A79" s="182">
        <v>2010706</v>
      </c>
      <c r="B79" s="185" t="s">
        <v>522</v>
      </c>
      <c r="C79" s="186">
        <v>0</v>
      </c>
      <c r="D79" s="24"/>
      <c r="E79" s="184"/>
    </row>
    <row r="80" s="112" customFormat="1" ht="17" customHeight="1" spans="1:5">
      <c r="A80" s="182">
        <v>2010707</v>
      </c>
      <c r="B80" s="185" t="s">
        <v>523</v>
      </c>
      <c r="C80" s="186">
        <v>0</v>
      </c>
      <c r="D80" s="24"/>
      <c r="E80" s="184"/>
    </row>
    <row r="81" s="112" customFormat="1" ht="17" customHeight="1" spans="1:5">
      <c r="A81" s="182">
        <v>2010708</v>
      </c>
      <c r="B81" s="185" t="s">
        <v>524</v>
      </c>
      <c r="C81" s="186">
        <v>0</v>
      </c>
      <c r="D81" s="24"/>
      <c r="E81" s="184"/>
    </row>
    <row r="82" s="112" customFormat="1" ht="17" customHeight="1" spans="1:5">
      <c r="A82" s="182">
        <v>2010709</v>
      </c>
      <c r="B82" s="185" t="s">
        <v>516</v>
      </c>
      <c r="C82" s="186">
        <v>0</v>
      </c>
      <c r="D82" s="24"/>
      <c r="E82" s="184"/>
    </row>
    <row r="83" s="112" customFormat="1" ht="17" customHeight="1" spans="1:5">
      <c r="A83" s="182">
        <v>2010750</v>
      </c>
      <c r="B83" s="185" t="s">
        <v>482</v>
      </c>
      <c r="C83" s="186">
        <v>0</v>
      </c>
      <c r="D83" s="24"/>
      <c r="E83" s="184"/>
    </row>
    <row r="84" s="112" customFormat="1" ht="17" customHeight="1" spans="1:5">
      <c r="A84" s="182">
        <v>2010799</v>
      </c>
      <c r="B84" s="185" t="s">
        <v>525</v>
      </c>
      <c r="C84" s="186">
        <v>600</v>
      </c>
      <c r="D84" s="24">
        <v>250</v>
      </c>
      <c r="E84" s="184">
        <f t="shared" ref="E84:E87" si="12">(D84/C84)*100</f>
        <v>41.6666666666667</v>
      </c>
    </row>
    <row r="85" s="112" customFormat="1" ht="17" customHeight="1" spans="1:5">
      <c r="A85" s="182">
        <v>20108</v>
      </c>
      <c r="B85" s="183" t="s">
        <v>526</v>
      </c>
      <c r="C85" s="24">
        <f>SUM(C86:C93)</f>
        <v>132</v>
      </c>
      <c r="D85" s="24">
        <f>SUM(D86:D93)</f>
        <v>64</v>
      </c>
      <c r="E85" s="184">
        <f t="shared" si="12"/>
        <v>48.4848484848485</v>
      </c>
    </row>
    <row r="86" s="112" customFormat="1" ht="17" customHeight="1" spans="1:5">
      <c r="A86" s="182">
        <v>2010801</v>
      </c>
      <c r="B86" s="185" t="s">
        <v>473</v>
      </c>
      <c r="C86" s="186">
        <v>119</v>
      </c>
      <c r="D86" s="24">
        <v>61</v>
      </c>
      <c r="E86" s="184">
        <f t="shared" si="12"/>
        <v>51.2605042016807</v>
      </c>
    </row>
    <row r="87" s="112" customFormat="1" ht="17" customHeight="1" spans="1:5">
      <c r="A87" s="182">
        <v>2010802</v>
      </c>
      <c r="B87" s="185" t="s">
        <v>474</v>
      </c>
      <c r="C87" s="186">
        <v>6</v>
      </c>
      <c r="D87" s="24"/>
      <c r="E87" s="184">
        <f t="shared" si="12"/>
        <v>0</v>
      </c>
    </row>
    <row r="88" s="112" customFormat="1" ht="17" customHeight="1" spans="1:5">
      <c r="A88" s="182">
        <v>2010803</v>
      </c>
      <c r="B88" s="185" t="s">
        <v>475</v>
      </c>
      <c r="C88" s="186">
        <v>0</v>
      </c>
      <c r="D88" s="24"/>
      <c r="E88" s="184"/>
    </row>
    <row r="89" s="112" customFormat="1" ht="17" customHeight="1" spans="1:5">
      <c r="A89" s="182">
        <v>2010804</v>
      </c>
      <c r="B89" s="185" t="s">
        <v>527</v>
      </c>
      <c r="C89" s="186">
        <v>0</v>
      </c>
      <c r="D89" s="24"/>
      <c r="E89" s="184"/>
    </row>
    <row r="90" s="112" customFormat="1" ht="17" customHeight="1" spans="1:5">
      <c r="A90" s="182">
        <v>2010805</v>
      </c>
      <c r="B90" s="185" t="s">
        <v>528</v>
      </c>
      <c r="C90" s="186">
        <v>0</v>
      </c>
      <c r="D90" s="24"/>
      <c r="E90" s="184"/>
    </row>
    <row r="91" s="112" customFormat="1" ht="17" customHeight="1" spans="1:5">
      <c r="A91" s="182">
        <v>2010806</v>
      </c>
      <c r="B91" s="185" t="s">
        <v>516</v>
      </c>
      <c r="C91" s="186">
        <v>0</v>
      </c>
      <c r="D91" s="24"/>
      <c r="E91" s="184"/>
    </row>
    <row r="92" s="112" customFormat="1" ht="17" customHeight="1" spans="1:5">
      <c r="A92" s="182">
        <v>2010850</v>
      </c>
      <c r="B92" s="185" t="s">
        <v>482</v>
      </c>
      <c r="C92" s="186">
        <v>0</v>
      </c>
      <c r="D92" s="24"/>
      <c r="E92" s="184"/>
    </row>
    <row r="93" s="112" customFormat="1" ht="17" customHeight="1" spans="1:5">
      <c r="A93" s="182">
        <v>2010899</v>
      </c>
      <c r="B93" s="185" t="s">
        <v>529</v>
      </c>
      <c r="C93" s="186">
        <v>7</v>
      </c>
      <c r="D93" s="24">
        <v>3</v>
      </c>
      <c r="E93" s="184">
        <f>(D93/C93)*100</f>
        <v>42.8571428571429</v>
      </c>
    </row>
    <row r="94" s="112" customFormat="1" ht="17" customHeight="1" spans="1:5">
      <c r="A94" s="182">
        <v>20109</v>
      </c>
      <c r="B94" s="183" t="s">
        <v>530</v>
      </c>
      <c r="C94" s="24">
        <f>SUM(C95:C103)</f>
        <v>0</v>
      </c>
      <c r="D94" s="24">
        <f>SUM(D95:D103)</f>
        <v>0</v>
      </c>
      <c r="E94" s="184"/>
    </row>
    <row r="95" s="112" customFormat="1" ht="17" customHeight="1" spans="1:5">
      <c r="A95" s="182">
        <v>2010901</v>
      </c>
      <c r="B95" s="185" t="s">
        <v>473</v>
      </c>
      <c r="C95" s="186">
        <v>0</v>
      </c>
      <c r="D95" s="24"/>
      <c r="E95" s="184"/>
    </row>
    <row r="96" s="112" customFormat="1" ht="17" customHeight="1" spans="1:5">
      <c r="A96" s="182">
        <v>2010902</v>
      </c>
      <c r="B96" s="185" t="s">
        <v>474</v>
      </c>
      <c r="C96" s="186">
        <v>0</v>
      </c>
      <c r="D96" s="24"/>
      <c r="E96" s="184"/>
    </row>
    <row r="97" s="112" customFormat="1" ht="17" customHeight="1" spans="1:5">
      <c r="A97" s="182">
        <v>2010903</v>
      </c>
      <c r="B97" s="185" t="s">
        <v>475</v>
      </c>
      <c r="C97" s="186">
        <v>0</v>
      </c>
      <c r="D97" s="24"/>
      <c r="E97" s="184"/>
    </row>
    <row r="98" s="112" customFormat="1" ht="17" customHeight="1" spans="1:5">
      <c r="A98" s="182">
        <v>2010904</v>
      </c>
      <c r="B98" s="185" t="s">
        <v>531</v>
      </c>
      <c r="C98" s="186">
        <v>0</v>
      </c>
      <c r="D98" s="24"/>
      <c r="E98" s="184"/>
    </row>
    <row r="99" s="112" customFormat="1" ht="17" customHeight="1" spans="1:5">
      <c r="A99" s="182">
        <v>2010905</v>
      </c>
      <c r="B99" s="185" t="s">
        <v>532</v>
      </c>
      <c r="C99" s="186">
        <v>0</v>
      </c>
      <c r="D99" s="24"/>
      <c r="E99" s="184"/>
    </row>
    <row r="100" s="112" customFormat="1" ht="17" customHeight="1" spans="1:5">
      <c r="A100" s="182">
        <v>2010907</v>
      </c>
      <c r="B100" s="185" t="s">
        <v>533</v>
      </c>
      <c r="C100" s="186">
        <v>0</v>
      </c>
      <c r="D100" s="24"/>
      <c r="E100" s="184"/>
    </row>
    <row r="101" s="112" customFormat="1" ht="17" customHeight="1" spans="1:5">
      <c r="A101" s="182">
        <v>2010908</v>
      </c>
      <c r="B101" s="185" t="s">
        <v>516</v>
      </c>
      <c r="C101" s="186">
        <v>0</v>
      </c>
      <c r="D101" s="24"/>
      <c r="E101" s="184"/>
    </row>
    <row r="102" s="112" customFormat="1" ht="17" customHeight="1" spans="1:5">
      <c r="A102" s="182">
        <v>2010950</v>
      </c>
      <c r="B102" s="185" t="s">
        <v>482</v>
      </c>
      <c r="C102" s="186">
        <v>0</v>
      </c>
      <c r="D102" s="24"/>
      <c r="E102" s="184"/>
    </row>
    <row r="103" s="112" customFormat="1" ht="17" customHeight="1" spans="1:5">
      <c r="A103" s="182">
        <v>2010999</v>
      </c>
      <c r="B103" s="185" t="s">
        <v>534</v>
      </c>
      <c r="C103" s="186">
        <v>0</v>
      </c>
      <c r="D103" s="24"/>
      <c r="E103" s="184"/>
    </row>
    <row r="104" s="112" customFormat="1" ht="17" customHeight="1" spans="1:5">
      <c r="A104" s="182">
        <v>20110</v>
      </c>
      <c r="B104" s="183" t="s">
        <v>535</v>
      </c>
      <c r="C104" s="24">
        <f>SUM(C105:C118)</f>
        <v>66</v>
      </c>
      <c r="D104" s="24">
        <f>SUM(D105:D118)</f>
        <v>23</v>
      </c>
      <c r="E104" s="184">
        <f>(D104/C104)*100</f>
        <v>34.8484848484849</v>
      </c>
    </row>
    <row r="105" s="112" customFormat="1" ht="17" customHeight="1" spans="1:5">
      <c r="A105" s="182">
        <v>2011001</v>
      </c>
      <c r="B105" s="185" t="s">
        <v>473</v>
      </c>
      <c r="C105" s="186">
        <v>45</v>
      </c>
      <c r="D105" s="24">
        <v>23</v>
      </c>
      <c r="E105" s="184">
        <f>(D105/C105)*100</f>
        <v>51.1111111111111</v>
      </c>
    </row>
    <row r="106" s="112" customFormat="1" ht="17" customHeight="1" spans="1:5">
      <c r="A106" s="182">
        <v>2011002</v>
      </c>
      <c r="B106" s="185" t="s">
        <v>474</v>
      </c>
      <c r="C106" s="186">
        <v>0</v>
      </c>
      <c r="D106" s="24"/>
      <c r="E106" s="184"/>
    </row>
    <row r="107" s="112" customFormat="1" ht="17" customHeight="1" spans="1:5">
      <c r="A107" s="182">
        <v>2011003</v>
      </c>
      <c r="B107" s="185" t="s">
        <v>475</v>
      </c>
      <c r="C107" s="186">
        <v>0</v>
      </c>
      <c r="D107" s="24"/>
      <c r="E107" s="184"/>
    </row>
    <row r="108" s="112" customFormat="1" ht="17" customHeight="1" spans="1:5">
      <c r="A108" s="182">
        <v>2011004</v>
      </c>
      <c r="B108" s="185" t="s">
        <v>536</v>
      </c>
      <c r="C108" s="186">
        <v>0</v>
      </c>
      <c r="D108" s="24"/>
      <c r="E108" s="184"/>
    </row>
    <row r="109" s="112" customFormat="1" ht="17" customHeight="1" spans="1:5">
      <c r="A109" s="182">
        <v>2011005</v>
      </c>
      <c r="B109" s="185" t="s">
        <v>537</v>
      </c>
      <c r="C109" s="186">
        <v>0</v>
      </c>
      <c r="D109" s="24"/>
      <c r="E109" s="184"/>
    </row>
    <row r="110" s="112" customFormat="1" ht="17" customHeight="1" spans="1:5">
      <c r="A110" s="182">
        <v>2011006</v>
      </c>
      <c r="B110" s="185" t="s">
        <v>538</v>
      </c>
      <c r="C110" s="186">
        <v>0</v>
      </c>
      <c r="D110" s="24"/>
      <c r="E110" s="184"/>
    </row>
    <row r="111" s="112" customFormat="1" ht="17" customHeight="1" spans="1:5">
      <c r="A111" s="182">
        <v>2011007</v>
      </c>
      <c r="B111" s="185" t="s">
        <v>539</v>
      </c>
      <c r="C111" s="186">
        <v>0</v>
      </c>
      <c r="D111" s="24"/>
      <c r="E111" s="184"/>
    </row>
    <row r="112" s="112" customFormat="1" ht="17" customHeight="1" spans="1:5">
      <c r="A112" s="182">
        <v>2011008</v>
      </c>
      <c r="B112" s="185" t="s">
        <v>540</v>
      </c>
      <c r="C112" s="186">
        <v>0</v>
      </c>
      <c r="D112" s="24"/>
      <c r="E112" s="184"/>
    </row>
    <row r="113" s="112" customFormat="1" ht="17" customHeight="1" spans="1:5">
      <c r="A113" s="182">
        <v>2011009</v>
      </c>
      <c r="B113" s="185" t="s">
        <v>541</v>
      </c>
      <c r="C113" s="186">
        <v>0</v>
      </c>
      <c r="D113" s="24"/>
      <c r="E113" s="184"/>
    </row>
    <row r="114" s="112" customFormat="1" ht="17" customHeight="1" spans="1:5">
      <c r="A114" s="182">
        <v>2011010</v>
      </c>
      <c r="B114" s="185" t="s">
        <v>542</v>
      </c>
      <c r="C114" s="186">
        <v>0</v>
      </c>
      <c r="D114" s="24"/>
      <c r="E114" s="184"/>
    </row>
    <row r="115" s="112" customFormat="1" ht="17" customHeight="1" spans="1:5">
      <c r="A115" s="182">
        <v>2011011</v>
      </c>
      <c r="B115" s="185" t="s">
        <v>543</v>
      </c>
      <c r="C115" s="186">
        <v>0</v>
      </c>
      <c r="D115" s="24"/>
      <c r="E115" s="184"/>
    </row>
    <row r="116" s="112" customFormat="1" ht="17" customHeight="1" spans="1:5">
      <c r="A116" s="182">
        <v>2011012</v>
      </c>
      <c r="B116" s="185" t="s">
        <v>544</v>
      </c>
      <c r="C116" s="186">
        <v>0</v>
      </c>
      <c r="D116" s="24"/>
      <c r="E116" s="184"/>
    </row>
    <row r="117" s="112" customFormat="1" ht="17" customHeight="1" spans="1:5">
      <c r="A117" s="182">
        <v>2011050</v>
      </c>
      <c r="B117" s="185" t="s">
        <v>482</v>
      </c>
      <c r="C117" s="186">
        <v>0</v>
      </c>
      <c r="D117" s="24"/>
      <c r="E117" s="184"/>
    </row>
    <row r="118" s="112" customFormat="1" ht="17" customHeight="1" spans="1:5">
      <c r="A118" s="182">
        <v>2011099</v>
      </c>
      <c r="B118" s="185" t="s">
        <v>545</v>
      </c>
      <c r="C118" s="186">
        <v>21</v>
      </c>
      <c r="D118" s="24"/>
      <c r="E118" s="184">
        <f t="shared" ref="E118:E120" si="13">(D118/C118)*100</f>
        <v>0</v>
      </c>
    </row>
    <row r="119" s="112" customFormat="1" ht="17" customHeight="1" spans="1:5">
      <c r="A119" s="182">
        <v>20111</v>
      </c>
      <c r="B119" s="183" t="s">
        <v>546</v>
      </c>
      <c r="C119" s="24">
        <f>SUM(C120:C127)</f>
        <v>556</v>
      </c>
      <c r="D119" s="24">
        <f>SUM(D120:D127)</f>
        <v>277</v>
      </c>
      <c r="E119" s="184">
        <f t="shared" si="13"/>
        <v>49.8201438848921</v>
      </c>
    </row>
    <row r="120" s="112" customFormat="1" ht="17" customHeight="1" spans="1:5">
      <c r="A120" s="182">
        <v>2011101</v>
      </c>
      <c r="B120" s="185" t="s">
        <v>473</v>
      </c>
      <c r="C120" s="186">
        <v>556</v>
      </c>
      <c r="D120" s="24">
        <v>277</v>
      </c>
      <c r="E120" s="184">
        <f t="shared" si="13"/>
        <v>49.8201438848921</v>
      </c>
    </row>
    <row r="121" s="112" customFormat="1" ht="17" customHeight="1" spans="1:5">
      <c r="A121" s="182">
        <v>2011102</v>
      </c>
      <c r="B121" s="185" t="s">
        <v>474</v>
      </c>
      <c r="C121" s="186">
        <v>0</v>
      </c>
      <c r="D121" s="24"/>
      <c r="E121" s="184"/>
    </row>
    <row r="122" s="112" customFormat="1" ht="17" customHeight="1" spans="1:5">
      <c r="A122" s="182">
        <v>2011103</v>
      </c>
      <c r="B122" s="185" t="s">
        <v>475</v>
      </c>
      <c r="C122" s="186">
        <v>0</v>
      </c>
      <c r="D122" s="24"/>
      <c r="E122" s="184"/>
    </row>
    <row r="123" s="112" customFormat="1" ht="17" customHeight="1" spans="1:5">
      <c r="A123" s="182">
        <v>2011104</v>
      </c>
      <c r="B123" s="185" t="s">
        <v>547</v>
      </c>
      <c r="C123" s="186">
        <v>0</v>
      </c>
      <c r="D123" s="24"/>
      <c r="E123" s="184"/>
    </row>
    <row r="124" s="112" customFormat="1" ht="17" customHeight="1" spans="1:5">
      <c r="A124" s="182">
        <v>2011105</v>
      </c>
      <c r="B124" s="185" t="s">
        <v>548</v>
      </c>
      <c r="C124" s="186">
        <v>0</v>
      </c>
      <c r="D124" s="24"/>
      <c r="E124" s="184"/>
    </row>
    <row r="125" s="112" customFormat="1" ht="17" customHeight="1" spans="1:5">
      <c r="A125" s="182">
        <v>2011106</v>
      </c>
      <c r="B125" s="185" t="s">
        <v>549</v>
      </c>
      <c r="C125" s="186">
        <v>0</v>
      </c>
      <c r="D125" s="24"/>
      <c r="E125" s="184"/>
    </row>
    <row r="126" s="112" customFormat="1" ht="17" customHeight="1" spans="1:5">
      <c r="A126" s="182">
        <v>2011150</v>
      </c>
      <c r="B126" s="185" t="s">
        <v>482</v>
      </c>
      <c r="C126" s="186">
        <v>0</v>
      </c>
      <c r="D126" s="24"/>
      <c r="E126" s="184"/>
    </row>
    <row r="127" s="112" customFormat="1" ht="17" customHeight="1" spans="1:5">
      <c r="A127" s="182">
        <v>2011199</v>
      </c>
      <c r="B127" s="185" t="s">
        <v>550</v>
      </c>
      <c r="C127" s="186">
        <v>0</v>
      </c>
      <c r="D127" s="24"/>
      <c r="E127" s="184"/>
    </row>
    <row r="128" s="112" customFormat="1" ht="17" customHeight="1" spans="1:5">
      <c r="A128" s="182">
        <v>20113</v>
      </c>
      <c r="B128" s="183" t="s">
        <v>551</v>
      </c>
      <c r="C128" s="24">
        <f>SUM(C129:C138)</f>
        <v>146</v>
      </c>
      <c r="D128" s="24">
        <f>SUM(D129:D138)</f>
        <v>375</v>
      </c>
      <c r="E128" s="184">
        <f>(D128/C128)*100</f>
        <v>256.849315068493</v>
      </c>
    </row>
    <row r="129" s="112" customFormat="1" ht="17" customHeight="1" spans="1:5">
      <c r="A129" s="182">
        <v>2011301</v>
      </c>
      <c r="B129" s="185" t="s">
        <v>473</v>
      </c>
      <c r="C129" s="186">
        <v>46</v>
      </c>
      <c r="D129" s="24">
        <v>21</v>
      </c>
      <c r="E129" s="184">
        <f>(D129/C129)*100</f>
        <v>45.6521739130435</v>
      </c>
    </row>
    <row r="130" s="112" customFormat="1" ht="17" customHeight="1" spans="1:5">
      <c r="A130" s="182">
        <v>2011302</v>
      </c>
      <c r="B130" s="185" t="s">
        <v>474</v>
      </c>
      <c r="C130" s="186">
        <v>0</v>
      </c>
      <c r="D130" s="24"/>
      <c r="E130" s="184"/>
    </row>
    <row r="131" s="112" customFormat="1" ht="17" customHeight="1" spans="1:5">
      <c r="A131" s="182">
        <v>2011303</v>
      </c>
      <c r="B131" s="185" t="s">
        <v>475</v>
      </c>
      <c r="C131" s="186">
        <v>0</v>
      </c>
      <c r="D131" s="24"/>
      <c r="E131" s="184"/>
    </row>
    <row r="132" s="112" customFormat="1" ht="17" customHeight="1" spans="1:5">
      <c r="A132" s="182">
        <v>2011304</v>
      </c>
      <c r="B132" s="185" t="s">
        <v>552</v>
      </c>
      <c r="C132" s="186">
        <v>0</v>
      </c>
      <c r="D132" s="24"/>
      <c r="E132" s="184"/>
    </row>
    <row r="133" s="112" customFormat="1" ht="17" customHeight="1" spans="1:5">
      <c r="A133" s="182">
        <v>2011305</v>
      </c>
      <c r="B133" s="185" t="s">
        <v>553</v>
      </c>
      <c r="C133" s="186">
        <v>0</v>
      </c>
      <c r="D133" s="24"/>
      <c r="E133" s="184"/>
    </row>
    <row r="134" s="112" customFormat="1" ht="17" customHeight="1" spans="1:5">
      <c r="A134" s="182">
        <v>2011306</v>
      </c>
      <c r="B134" s="185" t="s">
        <v>554</v>
      </c>
      <c r="C134" s="186">
        <v>0</v>
      </c>
      <c r="D134" s="24"/>
      <c r="E134" s="184"/>
    </row>
    <row r="135" s="112" customFormat="1" ht="17" customHeight="1" spans="1:5">
      <c r="A135" s="182">
        <v>2011307</v>
      </c>
      <c r="B135" s="185" t="s">
        <v>555</v>
      </c>
      <c r="C135" s="186">
        <v>0</v>
      </c>
      <c r="D135" s="24"/>
      <c r="E135" s="184"/>
    </row>
    <row r="136" s="112" customFormat="1" ht="17" customHeight="1" spans="1:5">
      <c r="A136" s="182">
        <v>2011308</v>
      </c>
      <c r="B136" s="185" t="s">
        <v>556</v>
      </c>
      <c r="C136" s="186">
        <v>100</v>
      </c>
      <c r="D136" s="24">
        <v>345</v>
      </c>
      <c r="E136" s="184">
        <f>(D136/C136)*100</f>
        <v>345</v>
      </c>
    </row>
    <row r="137" s="112" customFormat="1" ht="17" customHeight="1" spans="1:5">
      <c r="A137" s="182">
        <v>2011350</v>
      </c>
      <c r="B137" s="185" t="s">
        <v>482</v>
      </c>
      <c r="C137" s="186">
        <v>0</v>
      </c>
      <c r="D137" s="24"/>
      <c r="E137" s="184"/>
    </row>
    <row r="138" s="112" customFormat="1" ht="17" customHeight="1" spans="1:5">
      <c r="A138" s="182">
        <v>2011399</v>
      </c>
      <c r="B138" s="185" t="s">
        <v>557</v>
      </c>
      <c r="C138" s="186">
        <v>0</v>
      </c>
      <c r="D138" s="24">
        <v>9</v>
      </c>
      <c r="E138" s="184"/>
    </row>
    <row r="139" s="112" customFormat="1" ht="17" customHeight="1" spans="1:5">
      <c r="A139" s="182">
        <v>20114</v>
      </c>
      <c r="B139" s="183" t="s">
        <v>558</v>
      </c>
      <c r="C139" s="24">
        <f>SUM(C140:C150)</f>
        <v>0</v>
      </c>
      <c r="D139" s="24">
        <f>SUM(D140:D150)</f>
        <v>0</v>
      </c>
      <c r="E139" s="184"/>
    </row>
    <row r="140" s="112" customFormat="1" ht="17" customHeight="1" spans="1:5">
      <c r="A140" s="182">
        <v>2011401</v>
      </c>
      <c r="B140" s="185" t="s">
        <v>473</v>
      </c>
      <c r="C140" s="186">
        <v>0</v>
      </c>
      <c r="D140" s="24"/>
      <c r="E140" s="184"/>
    </row>
    <row r="141" s="112" customFormat="1" ht="17" customHeight="1" spans="1:5">
      <c r="A141" s="182">
        <v>2011402</v>
      </c>
      <c r="B141" s="185" t="s">
        <v>474</v>
      </c>
      <c r="C141" s="186">
        <v>0</v>
      </c>
      <c r="D141" s="24"/>
      <c r="E141" s="184"/>
    </row>
    <row r="142" s="112" customFormat="1" ht="17" customHeight="1" spans="1:5">
      <c r="A142" s="182">
        <v>2011403</v>
      </c>
      <c r="B142" s="185" t="s">
        <v>475</v>
      </c>
      <c r="C142" s="186">
        <v>0</v>
      </c>
      <c r="D142" s="24"/>
      <c r="E142" s="184"/>
    </row>
    <row r="143" s="112" customFormat="1" ht="17" customHeight="1" spans="1:5">
      <c r="A143" s="182">
        <v>2011404</v>
      </c>
      <c r="B143" s="185" t="s">
        <v>559</v>
      </c>
      <c r="C143" s="186">
        <v>0</v>
      </c>
      <c r="D143" s="24"/>
      <c r="E143" s="184"/>
    </row>
    <row r="144" s="112" customFormat="1" ht="17" customHeight="1" spans="1:5">
      <c r="A144" s="182">
        <v>2011405</v>
      </c>
      <c r="B144" s="185" t="s">
        <v>560</v>
      </c>
      <c r="C144" s="186">
        <v>0</v>
      </c>
      <c r="D144" s="24"/>
      <c r="E144" s="184"/>
    </row>
    <row r="145" s="112" customFormat="1" ht="17" customHeight="1" spans="1:5">
      <c r="A145" s="182">
        <v>2011406</v>
      </c>
      <c r="B145" s="185" t="s">
        <v>561</v>
      </c>
      <c r="C145" s="186">
        <v>0</v>
      </c>
      <c r="D145" s="24"/>
      <c r="E145" s="184"/>
    </row>
    <row r="146" s="112" customFormat="1" ht="17" customHeight="1" spans="1:5">
      <c r="A146" s="182">
        <v>2011407</v>
      </c>
      <c r="B146" s="185" t="s">
        <v>562</v>
      </c>
      <c r="C146" s="186">
        <v>0</v>
      </c>
      <c r="D146" s="24"/>
      <c r="E146" s="184"/>
    </row>
    <row r="147" s="112" customFormat="1" ht="17" customHeight="1" spans="1:5">
      <c r="A147" s="182">
        <v>2011408</v>
      </c>
      <c r="B147" s="185" t="s">
        <v>563</v>
      </c>
      <c r="C147" s="186">
        <v>0</v>
      </c>
      <c r="D147" s="24"/>
      <c r="E147" s="184"/>
    </row>
    <row r="148" s="112" customFormat="1" ht="17" customHeight="1" spans="1:5">
      <c r="A148" s="182">
        <v>2011409</v>
      </c>
      <c r="B148" s="185" t="s">
        <v>564</v>
      </c>
      <c r="C148" s="186">
        <v>0</v>
      </c>
      <c r="D148" s="24"/>
      <c r="E148" s="184"/>
    </row>
    <row r="149" s="112" customFormat="1" ht="17" customHeight="1" spans="1:5">
      <c r="A149" s="182">
        <v>2011450</v>
      </c>
      <c r="B149" s="185" t="s">
        <v>482</v>
      </c>
      <c r="C149" s="186">
        <v>0</v>
      </c>
      <c r="D149" s="24"/>
      <c r="E149" s="184"/>
    </row>
    <row r="150" s="112" customFormat="1" ht="17" customHeight="1" spans="1:5">
      <c r="A150" s="182">
        <v>2011499</v>
      </c>
      <c r="B150" s="185" t="s">
        <v>565</v>
      </c>
      <c r="C150" s="186">
        <v>0</v>
      </c>
      <c r="D150" s="24"/>
      <c r="E150" s="184"/>
    </row>
    <row r="151" s="112" customFormat="1" ht="17" customHeight="1" spans="1:5">
      <c r="A151" s="182">
        <v>20115</v>
      </c>
      <c r="B151" s="183" t="s">
        <v>566</v>
      </c>
      <c r="C151" s="24">
        <f>SUM(C152:C160)</f>
        <v>0</v>
      </c>
      <c r="D151" s="24">
        <f>SUM(D152:D160)</f>
        <v>0</v>
      </c>
      <c r="E151" s="184"/>
    </row>
    <row r="152" s="112" customFormat="1" ht="17" customHeight="1" spans="1:5">
      <c r="A152" s="182">
        <v>2011501</v>
      </c>
      <c r="B152" s="185" t="s">
        <v>473</v>
      </c>
      <c r="C152" s="186">
        <v>0</v>
      </c>
      <c r="D152" s="24"/>
      <c r="E152" s="184"/>
    </row>
    <row r="153" s="112" customFormat="1" ht="17" customHeight="1" spans="1:5">
      <c r="A153" s="182">
        <v>2011502</v>
      </c>
      <c r="B153" s="185" t="s">
        <v>474</v>
      </c>
      <c r="C153" s="186">
        <v>0</v>
      </c>
      <c r="D153" s="24"/>
      <c r="E153" s="184"/>
    </row>
    <row r="154" s="112" customFormat="1" ht="17" customHeight="1" spans="1:5">
      <c r="A154" s="182">
        <v>2011503</v>
      </c>
      <c r="B154" s="185" t="s">
        <v>475</v>
      </c>
      <c r="C154" s="186">
        <v>0</v>
      </c>
      <c r="D154" s="24"/>
      <c r="E154" s="184"/>
    </row>
    <row r="155" s="112" customFormat="1" ht="17" customHeight="1" spans="1:5">
      <c r="A155" s="182">
        <v>2011504</v>
      </c>
      <c r="B155" s="185" t="s">
        <v>567</v>
      </c>
      <c r="C155" s="186">
        <v>0</v>
      </c>
      <c r="D155" s="24"/>
      <c r="E155" s="184"/>
    </row>
    <row r="156" s="112" customFormat="1" ht="17" customHeight="1" spans="1:5">
      <c r="A156" s="182">
        <v>2011505</v>
      </c>
      <c r="B156" s="185" t="s">
        <v>568</v>
      </c>
      <c r="C156" s="186">
        <v>0</v>
      </c>
      <c r="D156" s="24"/>
      <c r="E156" s="184"/>
    </row>
    <row r="157" s="112" customFormat="1" ht="17" customHeight="1" spans="1:5">
      <c r="A157" s="182">
        <v>2011506</v>
      </c>
      <c r="B157" s="185" t="s">
        <v>569</v>
      </c>
      <c r="C157" s="186">
        <v>0</v>
      </c>
      <c r="D157" s="24"/>
      <c r="E157" s="184"/>
    </row>
    <row r="158" s="112" customFormat="1" ht="17" customHeight="1" spans="1:5">
      <c r="A158" s="182">
        <v>2011507</v>
      </c>
      <c r="B158" s="185" t="s">
        <v>516</v>
      </c>
      <c r="C158" s="186">
        <v>0</v>
      </c>
      <c r="D158" s="24"/>
      <c r="E158" s="184"/>
    </row>
    <row r="159" s="112" customFormat="1" ht="17" customHeight="1" spans="1:5">
      <c r="A159" s="182">
        <v>2011550</v>
      </c>
      <c r="B159" s="185" t="s">
        <v>482</v>
      </c>
      <c r="C159" s="186">
        <v>0</v>
      </c>
      <c r="D159" s="24"/>
      <c r="E159" s="184"/>
    </row>
    <row r="160" s="112" customFormat="1" ht="17" customHeight="1" spans="1:5">
      <c r="A160" s="182">
        <v>2011599</v>
      </c>
      <c r="B160" s="185" t="s">
        <v>570</v>
      </c>
      <c r="C160" s="186">
        <v>0</v>
      </c>
      <c r="D160" s="24"/>
      <c r="E160" s="184"/>
    </row>
    <row r="161" s="112" customFormat="1" ht="17" customHeight="1" spans="1:5">
      <c r="A161" s="182">
        <v>20117</v>
      </c>
      <c r="B161" s="183" t="s">
        <v>571</v>
      </c>
      <c r="C161" s="24">
        <f>SUM(C162:C173)</f>
        <v>0</v>
      </c>
      <c r="D161" s="24">
        <f>SUM(D162:D173)</f>
        <v>0</v>
      </c>
      <c r="E161" s="184"/>
    </row>
    <row r="162" s="112" customFormat="1" ht="17" customHeight="1" spans="1:5">
      <c r="A162" s="182">
        <v>2011701</v>
      </c>
      <c r="B162" s="185" t="s">
        <v>473</v>
      </c>
      <c r="C162" s="186">
        <v>0</v>
      </c>
      <c r="D162" s="24"/>
      <c r="E162" s="184"/>
    </row>
    <row r="163" s="112" customFormat="1" ht="17" customHeight="1" spans="1:5">
      <c r="A163" s="182">
        <v>2011702</v>
      </c>
      <c r="B163" s="185" t="s">
        <v>474</v>
      </c>
      <c r="C163" s="186">
        <v>0</v>
      </c>
      <c r="D163" s="24"/>
      <c r="E163" s="184"/>
    </row>
    <row r="164" s="112" customFormat="1" ht="17" customHeight="1" spans="1:5">
      <c r="A164" s="182">
        <v>2011703</v>
      </c>
      <c r="B164" s="185" t="s">
        <v>475</v>
      </c>
      <c r="C164" s="186">
        <v>0</v>
      </c>
      <c r="D164" s="24"/>
      <c r="E164" s="184"/>
    </row>
    <row r="165" s="112" customFormat="1" ht="17" customHeight="1" spans="1:5">
      <c r="A165" s="182">
        <v>2011704</v>
      </c>
      <c r="B165" s="185" t="s">
        <v>572</v>
      </c>
      <c r="C165" s="186">
        <v>0</v>
      </c>
      <c r="D165" s="24"/>
      <c r="E165" s="184"/>
    </row>
    <row r="166" s="112" customFormat="1" ht="17" customHeight="1" spans="1:5">
      <c r="A166" s="182">
        <v>2011705</v>
      </c>
      <c r="B166" s="185" t="s">
        <v>573</v>
      </c>
      <c r="C166" s="186">
        <v>0</v>
      </c>
      <c r="D166" s="24"/>
      <c r="E166" s="184"/>
    </row>
    <row r="167" s="112" customFormat="1" ht="17" customHeight="1" spans="1:5">
      <c r="A167" s="182">
        <v>2011706</v>
      </c>
      <c r="B167" s="185" t="s">
        <v>574</v>
      </c>
      <c r="C167" s="186">
        <v>0</v>
      </c>
      <c r="D167" s="24"/>
      <c r="E167" s="184"/>
    </row>
    <row r="168" s="112" customFormat="1" ht="17" customHeight="1" spans="1:5">
      <c r="A168" s="182">
        <v>2011707</v>
      </c>
      <c r="B168" s="185" t="s">
        <v>575</v>
      </c>
      <c r="C168" s="186">
        <v>0</v>
      </c>
      <c r="D168" s="24"/>
      <c r="E168" s="184"/>
    </row>
    <row r="169" s="112" customFormat="1" ht="17" customHeight="1" spans="1:5">
      <c r="A169" s="182">
        <v>2011708</v>
      </c>
      <c r="B169" s="185" t="s">
        <v>576</v>
      </c>
      <c r="C169" s="186">
        <v>0</v>
      </c>
      <c r="D169" s="24"/>
      <c r="E169" s="184"/>
    </row>
    <row r="170" s="112" customFormat="1" ht="17" customHeight="1" spans="1:5">
      <c r="A170" s="182">
        <v>2011709</v>
      </c>
      <c r="B170" s="185" t="s">
        <v>577</v>
      </c>
      <c r="C170" s="186">
        <v>0</v>
      </c>
      <c r="D170" s="24"/>
      <c r="E170" s="184"/>
    </row>
    <row r="171" s="112" customFormat="1" ht="17" customHeight="1" spans="1:5">
      <c r="A171" s="182">
        <v>2011710</v>
      </c>
      <c r="B171" s="185" t="s">
        <v>516</v>
      </c>
      <c r="C171" s="186">
        <v>0</v>
      </c>
      <c r="D171" s="24"/>
      <c r="E171" s="184"/>
    </row>
    <row r="172" s="112" customFormat="1" ht="17" customHeight="1" spans="1:5">
      <c r="A172" s="182">
        <v>2011750</v>
      </c>
      <c r="B172" s="185" t="s">
        <v>482</v>
      </c>
      <c r="C172" s="186">
        <v>0</v>
      </c>
      <c r="D172" s="24"/>
      <c r="E172" s="184"/>
    </row>
    <row r="173" s="112" customFormat="1" ht="17" customHeight="1" spans="1:5">
      <c r="A173" s="182">
        <v>2011799</v>
      </c>
      <c r="B173" s="185" t="s">
        <v>578</v>
      </c>
      <c r="C173" s="186">
        <v>0</v>
      </c>
      <c r="D173" s="24"/>
      <c r="E173" s="184"/>
    </row>
    <row r="174" s="112" customFormat="1" ht="17" customHeight="1" spans="1:237">
      <c r="A174" s="182">
        <v>20123</v>
      </c>
      <c r="B174" s="183" t="s">
        <v>579</v>
      </c>
      <c r="C174" s="24">
        <f>SUM(C175:C180)</f>
        <v>0</v>
      </c>
      <c r="D174" s="24">
        <f>SUM(D175:D180)</f>
        <v>0</v>
      </c>
      <c r="E174" s="184"/>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168"/>
      <c r="AP174" s="168"/>
      <c r="AQ174" s="168"/>
      <c r="AR174" s="168"/>
      <c r="AS174" s="168"/>
      <c r="AT174" s="168"/>
      <c r="AU174" s="168"/>
      <c r="AV174" s="168"/>
      <c r="AW174" s="168"/>
      <c r="AX174" s="168"/>
      <c r="AY174" s="168"/>
      <c r="AZ174" s="168"/>
      <c r="BA174" s="168"/>
      <c r="BB174" s="168"/>
      <c r="BC174" s="168"/>
      <c r="BD174" s="168"/>
      <c r="BE174" s="168"/>
      <c r="BF174" s="168"/>
      <c r="BG174" s="168"/>
      <c r="BH174" s="168"/>
      <c r="BI174" s="168"/>
      <c r="BJ174" s="168"/>
      <c r="BK174" s="168"/>
      <c r="BL174" s="168"/>
      <c r="BM174" s="168"/>
      <c r="BN174" s="168"/>
      <c r="BO174" s="168"/>
      <c r="BP174" s="168"/>
      <c r="BQ174" s="168"/>
      <c r="BR174" s="168"/>
      <c r="BS174" s="168"/>
      <c r="BT174" s="168"/>
      <c r="BU174" s="168"/>
      <c r="BV174" s="168"/>
      <c r="BW174" s="168"/>
      <c r="BX174" s="168"/>
      <c r="BY174" s="168"/>
      <c r="BZ174" s="168"/>
      <c r="CA174" s="168"/>
      <c r="CB174" s="168"/>
      <c r="CC174" s="168"/>
      <c r="CD174" s="168"/>
      <c r="CE174" s="168"/>
      <c r="CF174" s="168"/>
      <c r="CG174" s="168"/>
      <c r="CH174" s="168"/>
      <c r="CI174" s="168"/>
      <c r="CJ174" s="168"/>
      <c r="CK174" s="168"/>
      <c r="CL174" s="168"/>
      <c r="CM174" s="168"/>
      <c r="CN174" s="168"/>
      <c r="CO174" s="168"/>
      <c r="CP174" s="168"/>
      <c r="CQ174" s="168"/>
      <c r="CR174" s="168"/>
      <c r="CS174" s="168"/>
      <c r="CT174" s="168"/>
      <c r="CU174" s="168"/>
      <c r="CV174" s="168"/>
      <c r="CW174" s="168"/>
      <c r="CX174" s="168"/>
      <c r="CY174" s="168"/>
      <c r="CZ174" s="168"/>
      <c r="DA174" s="168"/>
      <c r="DB174" s="168"/>
      <c r="DC174" s="168"/>
      <c r="DD174" s="168"/>
      <c r="DE174" s="168"/>
      <c r="DF174" s="168"/>
      <c r="DG174" s="168"/>
      <c r="DH174" s="168"/>
      <c r="DI174" s="168"/>
      <c r="DJ174" s="168"/>
      <c r="DK174" s="168"/>
      <c r="DL174" s="168"/>
      <c r="DM174" s="168"/>
      <c r="DN174" s="168"/>
      <c r="DO174" s="168"/>
      <c r="DP174" s="168"/>
      <c r="DQ174" s="168"/>
      <c r="DR174" s="168"/>
      <c r="DS174" s="168"/>
      <c r="DT174" s="168"/>
      <c r="DU174" s="168"/>
      <c r="DV174" s="168"/>
      <c r="DW174" s="168"/>
      <c r="DX174" s="168"/>
      <c r="DY174" s="168"/>
      <c r="DZ174" s="168"/>
      <c r="EA174" s="168"/>
      <c r="EB174" s="168"/>
      <c r="EC174" s="168"/>
      <c r="ED174" s="168"/>
      <c r="EE174" s="168"/>
      <c r="EF174" s="168"/>
      <c r="EG174" s="168"/>
      <c r="EH174" s="168"/>
      <c r="EI174" s="168"/>
      <c r="EJ174" s="168"/>
      <c r="EK174" s="168"/>
      <c r="EL174" s="168"/>
      <c r="EM174" s="168"/>
      <c r="EN174" s="168"/>
      <c r="EO174" s="168"/>
      <c r="EP174" s="168"/>
      <c r="EQ174" s="168"/>
      <c r="ER174" s="168"/>
      <c r="ES174" s="168"/>
      <c r="ET174" s="168"/>
      <c r="EU174" s="168"/>
      <c r="EV174" s="168"/>
      <c r="EW174" s="168"/>
      <c r="EX174" s="168"/>
      <c r="EY174" s="168"/>
      <c r="EZ174" s="168"/>
      <c r="FA174" s="168"/>
      <c r="FB174" s="168"/>
      <c r="FC174" s="168"/>
      <c r="FD174" s="168"/>
      <c r="FE174" s="168"/>
      <c r="FF174" s="168"/>
      <c r="FG174" s="168"/>
      <c r="FH174" s="168"/>
      <c r="FI174" s="168"/>
      <c r="FJ174" s="168"/>
      <c r="FK174" s="168"/>
      <c r="FL174" s="168"/>
      <c r="FM174" s="168"/>
      <c r="FN174" s="168"/>
      <c r="FO174" s="168"/>
      <c r="FP174" s="168"/>
      <c r="FQ174" s="168"/>
      <c r="FR174" s="168"/>
      <c r="FS174" s="168"/>
      <c r="FT174" s="168"/>
      <c r="FU174" s="168"/>
      <c r="FV174" s="168"/>
      <c r="FW174" s="168"/>
      <c r="FX174" s="168"/>
      <c r="FY174" s="168"/>
      <c r="FZ174" s="168"/>
      <c r="GA174" s="168"/>
      <c r="GB174" s="168"/>
      <c r="GC174" s="168"/>
      <c r="GD174" s="168"/>
      <c r="GE174" s="168"/>
      <c r="GF174" s="168"/>
      <c r="GG174" s="168"/>
      <c r="GH174" s="168"/>
      <c r="GI174" s="168"/>
      <c r="GJ174" s="168"/>
      <c r="GK174" s="168"/>
      <c r="GL174" s="168"/>
      <c r="GM174" s="168"/>
      <c r="GN174" s="168"/>
      <c r="GO174" s="168"/>
      <c r="GP174" s="168"/>
      <c r="GQ174" s="168"/>
      <c r="GR174" s="168"/>
      <c r="GS174" s="168"/>
      <c r="GT174" s="168"/>
      <c r="GU174" s="168"/>
      <c r="GV174" s="168"/>
      <c r="GW174" s="168"/>
      <c r="GX174" s="168"/>
      <c r="GY174" s="168"/>
      <c r="GZ174" s="168"/>
      <c r="HA174" s="168"/>
      <c r="HB174" s="168"/>
      <c r="HC174" s="168"/>
      <c r="HD174" s="168"/>
      <c r="HE174" s="168"/>
      <c r="HF174" s="168"/>
      <c r="HG174" s="168"/>
      <c r="HH174" s="168"/>
      <c r="HI174" s="168"/>
      <c r="HJ174" s="168"/>
      <c r="HK174" s="168"/>
      <c r="HL174" s="168"/>
      <c r="HM174" s="168"/>
      <c r="HN174" s="168"/>
      <c r="HO174" s="168"/>
      <c r="HP174" s="168"/>
      <c r="HQ174" s="168"/>
      <c r="HR174" s="168"/>
      <c r="HS174" s="168"/>
      <c r="HT174" s="168"/>
      <c r="HU174" s="168"/>
      <c r="HV174" s="168"/>
      <c r="HW174" s="168"/>
      <c r="HX174" s="168"/>
      <c r="HY174" s="168"/>
      <c r="HZ174" s="168"/>
      <c r="IA174" s="168"/>
      <c r="IB174" s="168"/>
      <c r="IC174" s="168"/>
    </row>
    <row r="175" s="168" customFormat="1" ht="17" customHeight="1" spans="1:237">
      <c r="A175" s="182">
        <v>2012301</v>
      </c>
      <c r="B175" s="185" t="s">
        <v>473</v>
      </c>
      <c r="C175" s="186">
        <v>0</v>
      </c>
      <c r="D175" s="24"/>
      <c r="E175" s="184"/>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12"/>
      <c r="DH175" s="112"/>
      <c r="DI175" s="112"/>
      <c r="DJ175" s="112"/>
      <c r="DK175" s="112"/>
      <c r="DL175" s="112"/>
      <c r="DM175" s="112"/>
      <c r="DN175" s="112"/>
      <c r="DO175" s="112"/>
      <c r="DP175" s="112"/>
      <c r="DQ175" s="112"/>
      <c r="DR175" s="112"/>
      <c r="DS175" s="112"/>
      <c r="DT175" s="112"/>
      <c r="DU175" s="112"/>
      <c r="DV175" s="112"/>
      <c r="DW175" s="112"/>
      <c r="DX175" s="112"/>
      <c r="DY175" s="112"/>
      <c r="DZ175" s="112"/>
      <c r="EA175" s="112"/>
      <c r="EB175" s="112"/>
      <c r="EC175" s="112"/>
      <c r="ED175" s="112"/>
      <c r="EE175" s="112"/>
      <c r="EF175" s="112"/>
      <c r="EG175" s="112"/>
      <c r="EH175" s="112"/>
      <c r="EI175" s="112"/>
      <c r="EJ175" s="112"/>
      <c r="EK175" s="112"/>
      <c r="EL175" s="112"/>
      <c r="EM175" s="112"/>
      <c r="EN175" s="112"/>
      <c r="EO175" s="112"/>
      <c r="EP175" s="112"/>
      <c r="EQ175" s="112"/>
      <c r="ER175" s="112"/>
      <c r="ES175" s="112"/>
      <c r="ET175" s="112"/>
      <c r="EU175" s="112"/>
      <c r="EV175" s="112"/>
      <c r="EW175" s="112"/>
      <c r="EX175" s="112"/>
      <c r="EY175" s="112"/>
      <c r="EZ175" s="112"/>
      <c r="FA175" s="112"/>
      <c r="FB175" s="112"/>
      <c r="FC175" s="112"/>
      <c r="FD175" s="112"/>
      <c r="FE175" s="112"/>
      <c r="FF175" s="112"/>
      <c r="FG175" s="112"/>
      <c r="FH175" s="112"/>
      <c r="FI175" s="112"/>
      <c r="FJ175" s="112"/>
      <c r="FK175" s="112"/>
      <c r="FL175" s="112"/>
      <c r="FM175" s="112"/>
      <c r="FN175" s="112"/>
      <c r="FO175" s="112"/>
      <c r="FP175" s="112"/>
      <c r="FQ175" s="112"/>
      <c r="FR175" s="112"/>
      <c r="FS175" s="112"/>
      <c r="FT175" s="112"/>
      <c r="FU175" s="112"/>
      <c r="FV175" s="112"/>
      <c r="FW175" s="112"/>
      <c r="FX175" s="112"/>
      <c r="FY175" s="112"/>
      <c r="FZ175" s="112"/>
      <c r="GA175" s="112"/>
      <c r="GB175" s="112"/>
      <c r="GC175" s="112"/>
      <c r="GD175" s="112"/>
      <c r="GE175" s="112"/>
      <c r="GF175" s="112"/>
      <c r="GG175" s="112"/>
      <c r="GH175" s="112"/>
      <c r="GI175" s="112"/>
      <c r="GJ175" s="112"/>
      <c r="GK175" s="112"/>
      <c r="GL175" s="112"/>
      <c r="GM175" s="112"/>
      <c r="GN175" s="112"/>
      <c r="GO175" s="112"/>
      <c r="GP175" s="112"/>
      <c r="GQ175" s="112"/>
      <c r="GR175" s="112"/>
      <c r="GS175" s="112"/>
      <c r="GT175" s="112"/>
      <c r="GU175" s="112"/>
      <c r="GV175" s="112"/>
      <c r="GW175" s="112"/>
      <c r="GX175" s="112"/>
      <c r="GY175" s="112"/>
      <c r="GZ175" s="112"/>
      <c r="HA175" s="112"/>
      <c r="HB175" s="112"/>
      <c r="HC175" s="112"/>
      <c r="HD175" s="112"/>
      <c r="HE175" s="112"/>
      <c r="HF175" s="112"/>
      <c r="HG175" s="112"/>
      <c r="HH175" s="112"/>
      <c r="HI175" s="112"/>
      <c r="HJ175" s="112"/>
      <c r="HK175" s="112"/>
      <c r="HL175" s="112"/>
      <c r="HM175" s="112"/>
      <c r="HN175" s="112"/>
      <c r="HO175" s="112"/>
      <c r="HP175" s="112"/>
      <c r="HQ175" s="112"/>
      <c r="HR175" s="112"/>
      <c r="HS175" s="112"/>
      <c r="HT175" s="112"/>
      <c r="HU175" s="112"/>
      <c r="HV175" s="112"/>
      <c r="HW175" s="112"/>
      <c r="HX175" s="112"/>
      <c r="HY175" s="112"/>
      <c r="HZ175" s="112"/>
      <c r="IA175" s="112"/>
      <c r="IB175" s="112"/>
      <c r="IC175" s="112"/>
    </row>
    <row r="176" s="112" customFormat="1" ht="17" customHeight="1" spans="1:5">
      <c r="A176" s="182">
        <v>2012302</v>
      </c>
      <c r="B176" s="185" t="s">
        <v>474</v>
      </c>
      <c r="C176" s="186">
        <v>0</v>
      </c>
      <c r="D176" s="24"/>
      <c r="E176" s="184"/>
    </row>
    <row r="177" s="112" customFormat="1" ht="17" customHeight="1" spans="1:5">
      <c r="A177" s="182">
        <v>2012303</v>
      </c>
      <c r="B177" s="185" t="s">
        <v>475</v>
      </c>
      <c r="C177" s="186">
        <v>0</v>
      </c>
      <c r="D177" s="24"/>
      <c r="E177" s="184"/>
    </row>
    <row r="178" s="112" customFormat="1" ht="17" customHeight="1" spans="1:5">
      <c r="A178" s="182">
        <v>2012304</v>
      </c>
      <c r="B178" s="185" t="s">
        <v>580</v>
      </c>
      <c r="C178" s="186">
        <v>0</v>
      </c>
      <c r="D178" s="24"/>
      <c r="E178" s="184"/>
    </row>
    <row r="179" s="112" customFormat="1" ht="17" customHeight="1" spans="1:5">
      <c r="A179" s="182">
        <v>2012350</v>
      </c>
      <c r="B179" s="185" t="s">
        <v>482</v>
      </c>
      <c r="C179" s="186">
        <v>0</v>
      </c>
      <c r="D179" s="24"/>
      <c r="E179" s="184"/>
    </row>
    <row r="180" s="112" customFormat="1" ht="17" customHeight="1" spans="1:5">
      <c r="A180" s="182">
        <v>2012399</v>
      </c>
      <c r="B180" s="185" t="s">
        <v>581</v>
      </c>
      <c r="C180" s="186">
        <v>0</v>
      </c>
      <c r="D180" s="24"/>
      <c r="E180" s="184"/>
    </row>
    <row r="181" s="112" customFormat="1" ht="17" customHeight="1" spans="1:5">
      <c r="A181" s="182">
        <v>20124</v>
      </c>
      <c r="B181" s="183" t="s">
        <v>582</v>
      </c>
      <c r="C181" s="24">
        <f>SUM(C182:C187)</f>
        <v>0</v>
      </c>
      <c r="D181" s="24">
        <f>SUM(D182:D187)</f>
        <v>0</v>
      </c>
      <c r="E181" s="184"/>
    </row>
    <row r="182" s="112" customFormat="1" ht="17" customHeight="1" spans="1:5">
      <c r="A182" s="182">
        <v>2012401</v>
      </c>
      <c r="B182" s="185" t="s">
        <v>473</v>
      </c>
      <c r="C182" s="186">
        <v>0</v>
      </c>
      <c r="D182" s="24"/>
      <c r="E182" s="184"/>
    </row>
    <row r="183" s="112" customFormat="1" ht="17" customHeight="1" spans="1:5">
      <c r="A183" s="182">
        <v>2012402</v>
      </c>
      <c r="B183" s="185" t="s">
        <v>474</v>
      </c>
      <c r="C183" s="186">
        <v>0</v>
      </c>
      <c r="D183" s="24"/>
      <c r="E183" s="184"/>
    </row>
    <row r="184" s="112" customFormat="1" ht="17" customHeight="1" spans="1:5">
      <c r="A184" s="182">
        <v>2012403</v>
      </c>
      <c r="B184" s="185" t="s">
        <v>475</v>
      </c>
      <c r="C184" s="186">
        <v>0</v>
      </c>
      <c r="D184" s="24"/>
      <c r="E184" s="184"/>
    </row>
    <row r="185" s="112" customFormat="1" ht="17" customHeight="1" spans="1:5">
      <c r="A185" s="182">
        <v>2012404</v>
      </c>
      <c r="B185" s="185" t="s">
        <v>583</v>
      </c>
      <c r="C185" s="186">
        <v>0</v>
      </c>
      <c r="D185" s="24"/>
      <c r="E185" s="184"/>
    </row>
    <row r="186" s="112" customFormat="1" ht="17" customHeight="1" spans="1:5">
      <c r="A186" s="182">
        <v>2012450</v>
      </c>
      <c r="B186" s="185" t="s">
        <v>482</v>
      </c>
      <c r="C186" s="186">
        <v>0</v>
      </c>
      <c r="D186" s="24"/>
      <c r="E186" s="184"/>
    </row>
    <row r="187" s="112" customFormat="1" ht="17" customHeight="1" spans="1:5">
      <c r="A187" s="182">
        <v>2012499</v>
      </c>
      <c r="B187" s="185" t="s">
        <v>584</v>
      </c>
      <c r="C187" s="186">
        <v>0</v>
      </c>
      <c r="D187" s="24"/>
      <c r="E187" s="184"/>
    </row>
    <row r="188" s="112" customFormat="1" ht="17" customHeight="1" spans="1:5">
      <c r="A188" s="182">
        <v>20125</v>
      </c>
      <c r="B188" s="183" t="s">
        <v>585</v>
      </c>
      <c r="C188" s="24">
        <f>SUM(C189:C196)</f>
        <v>0</v>
      </c>
      <c r="D188" s="24">
        <f>SUM(D189:D196)</f>
        <v>0</v>
      </c>
      <c r="E188" s="184"/>
    </row>
    <row r="189" s="112" customFormat="1" ht="17" customHeight="1" spans="1:5">
      <c r="A189" s="182">
        <v>2012501</v>
      </c>
      <c r="B189" s="185" t="s">
        <v>473</v>
      </c>
      <c r="C189" s="186">
        <v>0</v>
      </c>
      <c r="D189" s="24"/>
      <c r="E189" s="184"/>
    </row>
    <row r="190" s="112" customFormat="1" ht="17" customHeight="1" spans="1:5">
      <c r="A190" s="182">
        <v>2012502</v>
      </c>
      <c r="B190" s="185" t="s">
        <v>474</v>
      </c>
      <c r="C190" s="186">
        <v>0</v>
      </c>
      <c r="D190" s="24"/>
      <c r="E190" s="184"/>
    </row>
    <row r="191" s="112" customFormat="1" ht="17" customHeight="1" spans="1:5">
      <c r="A191" s="182">
        <v>2012503</v>
      </c>
      <c r="B191" s="185" t="s">
        <v>475</v>
      </c>
      <c r="C191" s="186">
        <v>0</v>
      </c>
      <c r="D191" s="24"/>
      <c r="E191" s="184"/>
    </row>
    <row r="192" s="112" customFormat="1" ht="17" customHeight="1" spans="1:5">
      <c r="A192" s="182">
        <v>2012504</v>
      </c>
      <c r="B192" s="185" t="s">
        <v>586</v>
      </c>
      <c r="C192" s="186">
        <v>0</v>
      </c>
      <c r="D192" s="24"/>
      <c r="E192" s="184"/>
    </row>
    <row r="193" s="112" customFormat="1" ht="17" customHeight="1" spans="1:5">
      <c r="A193" s="182">
        <v>2012505</v>
      </c>
      <c r="B193" s="185" t="s">
        <v>587</v>
      </c>
      <c r="C193" s="186">
        <v>0</v>
      </c>
      <c r="D193" s="24"/>
      <c r="E193" s="184"/>
    </row>
    <row r="194" s="112" customFormat="1" ht="17" customHeight="1" spans="1:5">
      <c r="A194" s="182">
        <v>2012506</v>
      </c>
      <c r="B194" s="185" t="s">
        <v>588</v>
      </c>
      <c r="C194" s="186">
        <v>0</v>
      </c>
      <c r="D194" s="24"/>
      <c r="E194" s="184"/>
    </row>
    <row r="195" s="112" customFormat="1" ht="17" customHeight="1" spans="1:5">
      <c r="A195" s="182">
        <v>2012550</v>
      </c>
      <c r="B195" s="185" t="s">
        <v>482</v>
      </c>
      <c r="C195" s="186">
        <v>0</v>
      </c>
      <c r="D195" s="24"/>
      <c r="E195" s="184"/>
    </row>
    <row r="196" s="112" customFormat="1" ht="17" customHeight="1" spans="1:5">
      <c r="A196" s="182">
        <v>2012599</v>
      </c>
      <c r="B196" s="185" t="s">
        <v>589</v>
      </c>
      <c r="C196" s="186">
        <v>0</v>
      </c>
      <c r="D196" s="24"/>
      <c r="E196" s="184"/>
    </row>
    <row r="197" s="112" customFormat="1" ht="17" customHeight="1" spans="1:5">
      <c r="A197" s="182">
        <v>20126</v>
      </c>
      <c r="B197" s="183" t="s">
        <v>590</v>
      </c>
      <c r="C197" s="24">
        <f>SUM(C198:C202)</f>
        <v>113</v>
      </c>
      <c r="D197" s="24">
        <f>SUM(D198:D202)</f>
        <v>45</v>
      </c>
      <c r="E197" s="184">
        <f t="shared" ref="E197:E204" si="14">(D197/C197)*100</f>
        <v>39.8230088495575</v>
      </c>
    </row>
    <row r="198" s="112" customFormat="1" ht="17" customHeight="1" spans="1:5">
      <c r="A198" s="182">
        <v>2012601</v>
      </c>
      <c r="B198" s="185" t="s">
        <v>473</v>
      </c>
      <c r="C198" s="186">
        <v>0</v>
      </c>
      <c r="D198" s="24">
        <v>1</v>
      </c>
      <c r="E198" s="184"/>
    </row>
    <row r="199" s="112" customFormat="1" ht="17" customHeight="1" spans="1:5">
      <c r="A199" s="182">
        <v>2012602</v>
      </c>
      <c r="B199" s="185" t="s">
        <v>474</v>
      </c>
      <c r="C199" s="186">
        <v>3</v>
      </c>
      <c r="D199" s="24"/>
      <c r="E199" s="184">
        <f t="shared" si="14"/>
        <v>0</v>
      </c>
    </row>
    <row r="200" s="112" customFormat="1" ht="17" customHeight="1" spans="1:5">
      <c r="A200" s="182">
        <v>2012603</v>
      </c>
      <c r="B200" s="185" t="s">
        <v>475</v>
      </c>
      <c r="C200" s="186">
        <v>0</v>
      </c>
      <c r="D200" s="24"/>
      <c r="E200" s="184"/>
    </row>
    <row r="201" s="112" customFormat="1" ht="17" customHeight="1" spans="1:5">
      <c r="A201" s="182">
        <v>2012604</v>
      </c>
      <c r="B201" s="185" t="s">
        <v>591</v>
      </c>
      <c r="C201" s="186">
        <v>58</v>
      </c>
      <c r="D201" s="24">
        <v>25</v>
      </c>
      <c r="E201" s="184">
        <f t="shared" si="14"/>
        <v>43.1034482758621</v>
      </c>
    </row>
    <row r="202" s="112" customFormat="1" ht="17" customHeight="1" spans="1:5">
      <c r="A202" s="182">
        <v>2012699</v>
      </c>
      <c r="B202" s="185" t="s">
        <v>592</v>
      </c>
      <c r="C202" s="186">
        <v>52</v>
      </c>
      <c r="D202" s="24">
        <v>19</v>
      </c>
      <c r="E202" s="184">
        <f t="shared" si="14"/>
        <v>36.5384615384615</v>
      </c>
    </row>
    <row r="203" s="112" customFormat="1" ht="17" customHeight="1" spans="1:5">
      <c r="A203" s="182">
        <v>20128</v>
      </c>
      <c r="B203" s="183" t="s">
        <v>593</v>
      </c>
      <c r="C203" s="24">
        <f>SUM(C204:C209)</f>
        <v>31</v>
      </c>
      <c r="D203" s="24">
        <f>SUM(D204:D209)</f>
        <v>17</v>
      </c>
      <c r="E203" s="184">
        <f t="shared" si="14"/>
        <v>54.8387096774194</v>
      </c>
    </row>
    <row r="204" s="112" customFormat="1" ht="17" customHeight="1" spans="1:5">
      <c r="A204" s="182">
        <v>2012801</v>
      </c>
      <c r="B204" s="185" t="s">
        <v>473</v>
      </c>
      <c r="C204" s="186">
        <v>31</v>
      </c>
      <c r="D204" s="24">
        <v>17</v>
      </c>
      <c r="E204" s="184">
        <f t="shared" si="14"/>
        <v>54.8387096774194</v>
      </c>
    </row>
    <row r="205" s="112" customFormat="1" ht="17" customHeight="1" spans="1:5">
      <c r="A205" s="182">
        <v>2012802</v>
      </c>
      <c r="B205" s="185" t="s">
        <v>474</v>
      </c>
      <c r="C205" s="186">
        <v>0</v>
      </c>
      <c r="D205" s="24"/>
      <c r="E205" s="184"/>
    </row>
    <row r="206" s="112" customFormat="1" ht="17" customHeight="1" spans="1:5">
      <c r="A206" s="182">
        <v>2012803</v>
      </c>
      <c r="B206" s="185" t="s">
        <v>475</v>
      </c>
      <c r="C206" s="186">
        <v>0</v>
      </c>
      <c r="D206" s="24"/>
      <c r="E206" s="184"/>
    </row>
    <row r="207" s="112" customFormat="1" ht="17" customHeight="1" spans="1:5">
      <c r="A207" s="182">
        <v>2012804</v>
      </c>
      <c r="B207" s="185" t="s">
        <v>487</v>
      </c>
      <c r="C207" s="186">
        <v>0</v>
      </c>
      <c r="D207" s="24"/>
      <c r="E207" s="184"/>
    </row>
    <row r="208" s="112" customFormat="1" ht="17" customHeight="1" spans="1:5">
      <c r="A208" s="182">
        <v>2012850</v>
      </c>
      <c r="B208" s="185" t="s">
        <v>482</v>
      </c>
      <c r="C208" s="186">
        <v>0</v>
      </c>
      <c r="D208" s="24"/>
      <c r="E208" s="184"/>
    </row>
    <row r="209" s="112" customFormat="1" ht="17" customHeight="1" spans="1:5">
      <c r="A209" s="182">
        <v>2012899</v>
      </c>
      <c r="B209" s="185" t="s">
        <v>594</v>
      </c>
      <c r="C209" s="186">
        <v>0</v>
      </c>
      <c r="D209" s="24"/>
      <c r="E209" s="184"/>
    </row>
    <row r="210" s="112" customFormat="1" ht="17" customHeight="1" spans="1:5">
      <c r="A210" s="182">
        <v>20129</v>
      </c>
      <c r="B210" s="183" t="s">
        <v>595</v>
      </c>
      <c r="C210" s="24">
        <f>SUM(C211:C217)</f>
        <v>286</v>
      </c>
      <c r="D210" s="24">
        <f>SUM(D211:D217)</f>
        <v>127</v>
      </c>
      <c r="E210" s="184">
        <f>(D210/C210)*100</f>
        <v>44.4055944055944</v>
      </c>
    </row>
    <row r="211" s="112" customFormat="1" ht="17" customHeight="1" spans="1:5">
      <c r="A211" s="182">
        <v>2012901</v>
      </c>
      <c r="B211" s="185" t="s">
        <v>473</v>
      </c>
      <c r="C211" s="186">
        <v>236</v>
      </c>
      <c r="D211" s="24">
        <v>102</v>
      </c>
      <c r="E211" s="184">
        <f>(D211/C211)*100</f>
        <v>43.2203389830509</v>
      </c>
    </row>
    <row r="212" s="112" customFormat="1" ht="17" customHeight="1" spans="1:5">
      <c r="A212" s="182">
        <v>2012902</v>
      </c>
      <c r="B212" s="185" t="s">
        <v>474</v>
      </c>
      <c r="C212" s="186">
        <v>0</v>
      </c>
      <c r="D212" s="24"/>
      <c r="E212" s="184"/>
    </row>
    <row r="213" s="112" customFormat="1" ht="17" customHeight="1" spans="1:5">
      <c r="A213" s="182">
        <v>2012903</v>
      </c>
      <c r="B213" s="185" t="s">
        <v>475</v>
      </c>
      <c r="C213" s="186">
        <v>0</v>
      </c>
      <c r="D213" s="24"/>
      <c r="E213" s="184"/>
    </row>
    <row r="214" s="112" customFormat="1" ht="17" customHeight="1" spans="1:5">
      <c r="A214" s="182">
        <v>2012904</v>
      </c>
      <c r="B214" s="185" t="s">
        <v>596</v>
      </c>
      <c r="C214" s="186">
        <v>0</v>
      </c>
      <c r="D214" s="24"/>
      <c r="E214" s="184"/>
    </row>
    <row r="215" s="112" customFormat="1" ht="17" customHeight="1" spans="1:5">
      <c r="A215" s="182">
        <v>2012905</v>
      </c>
      <c r="B215" s="185" t="s">
        <v>597</v>
      </c>
      <c r="C215" s="186">
        <v>0</v>
      </c>
      <c r="D215" s="24"/>
      <c r="E215" s="184"/>
    </row>
    <row r="216" s="112" customFormat="1" ht="17" customHeight="1" spans="1:5">
      <c r="A216" s="182">
        <v>2012950</v>
      </c>
      <c r="B216" s="185" t="s">
        <v>482</v>
      </c>
      <c r="C216" s="186">
        <v>0</v>
      </c>
      <c r="D216" s="24"/>
      <c r="E216" s="184"/>
    </row>
    <row r="217" s="112" customFormat="1" ht="17" customHeight="1" spans="1:5">
      <c r="A217" s="182">
        <v>2012999</v>
      </c>
      <c r="B217" s="185" t="s">
        <v>598</v>
      </c>
      <c r="C217" s="186">
        <v>50</v>
      </c>
      <c r="D217" s="24">
        <v>25</v>
      </c>
      <c r="E217" s="184">
        <f t="shared" ref="E217:E219" si="15">(D217/C217)*100</f>
        <v>50</v>
      </c>
    </row>
    <row r="218" s="112" customFormat="1" ht="17" customHeight="1" spans="1:5">
      <c r="A218" s="182">
        <v>20131</v>
      </c>
      <c r="B218" s="183" t="s">
        <v>599</v>
      </c>
      <c r="C218" s="24">
        <f>SUM(C219:C224)</f>
        <v>595</v>
      </c>
      <c r="D218" s="24">
        <f>SUM(D219:D224)</f>
        <v>280</v>
      </c>
      <c r="E218" s="184">
        <f t="shared" si="15"/>
        <v>47.0588235294118</v>
      </c>
    </row>
    <row r="219" s="112" customFormat="1" ht="17" customHeight="1" spans="1:5">
      <c r="A219" s="182">
        <v>2013101</v>
      </c>
      <c r="B219" s="185" t="s">
        <v>473</v>
      </c>
      <c r="C219" s="186">
        <v>366</v>
      </c>
      <c r="D219" s="24">
        <v>226</v>
      </c>
      <c r="E219" s="184">
        <f t="shared" si="15"/>
        <v>61.7486338797814</v>
      </c>
    </row>
    <row r="220" s="112" customFormat="1" ht="17" customHeight="1" spans="1:5">
      <c r="A220" s="182">
        <v>2013102</v>
      </c>
      <c r="B220" s="185" t="s">
        <v>474</v>
      </c>
      <c r="C220" s="186">
        <v>0</v>
      </c>
      <c r="D220" s="24"/>
      <c r="E220" s="184"/>
    </row>
    <row r="221" s="112" customFormat="1" ht="17" customHeight="1" spans="1:5">
      <c r="A221" s="182">
        <v>2013103</v>
      </c>
      <c r="B221" s="185" t="s">
        <v>475</v>
      </c>
      <c r="C221" s="186">
        <v>44</v>
      </c>
      <c r="D221" s="24">
        <v>21</v>
      </c>
      <c r="E221" s="184">
        <f t="shared" ref="E221:E226" si="16">(D221/C221)*100</f>
        <v>47.7272727272727</v>
      </c>
    </row>
    <row r="222" s="112" customFormat="1" ht="17" customHeight="1" spans="1:5">
      <c r="A222" s="182">
        <v>2013105</v>
      </c>
      <c r="B222" s="185" t="s">
        <v>600</v>
      </c>
      <c r="C222" s="186">
        <v>0</v>
      </c>
      <c r="D222" s="24"/>
      <c r="E222" s="184"/>
    </row>
    <row r="223" s="112" customFormat="1" ht="17" customHeight="1" spans="1:5">
      <c r="A223" s="182">
        <v>2013150</v>
      </c>
      <c r="B223" s="185" t="s">
        <v>482</v>
      </c>
      <c r="C223" s="186">
        <v>0</v>
      </c>
      <c r="D223" s="24"/>
      <c r="E223" s="184"/>
    </row>
    <row r="224" s="112" customFormat="1" ht="17" customHeight="1" spans="1:5">
      <c r="A224" s="182">
        <v>2013199</v>
      </c>
      <c r="B224" s="185" t="s">
        <v>601</v>
      </c>
      <c r="C224" s="186">
        <v>185</v>
      </c>
      <c r="D224" s="24">
        <v>33</v>
      </c>
      <c r="E224" s="184">
        <f t="shared" si="16"/>
        <v>17.8378378378378</v>
      </c>
    </row>
    <row r="225" s="112" customFormat="1" ht="17" customHeight="1" spans="1:5">
      <c r="A225" s="182">
        <v>20132</v>
      </c>
      <c r="B225" s="183" t="s">
        <v>602</v>
      </c>
      <c r="C225" s="24">
        <f>SUM(C226:C230)</f>
        <v>303</v>
      </c>
      <c r="D225" s="24">
        <f>SUM(D226:D230)</f>
        <v>104</v>
      </c>
      <c r="E225" s="184">
        <f t="shared" si="16"/>
        <v>34.3234323432343</v>
      </c>
    </row>
    <row r="226" s="112" customFormat="1" ht="17" customHeight="1" spans="1:5">
      <c r="A226" s="182">
        <v>2013201</v>
      </c>
      <c r="B226" s="185" t="s">
        <v>473</v>
      </c>
      <c r="C226" s="186">
        <v>303</v>
      </c>
      <c r="D226" s="24">
        <v>102</v>
      </c>
      <c r="E226" s="184">
        <f t="shared" si="16"/>
        <v>33.6633663366337</v>
      </c>
    </row>
    <row r="227" s="112" customFormat="1" ht="17" customHeight="1" spans="1:5">
      <c r="A227" s="182">
        <v>2013202</v>
      </c>
      <c r="B227" s="185" t="s">
        <v>474</v>
      </c>
      <c r="C227" s="186">
        <v>0</v>
      </c>
      <c r="D227" s="24"/>
      <c r="E227" s="184"/>
    </row>
    <row r="228" s="112" customFormat="1" ht="17" customHeight="1" spans="1:5">
      <c r="A228" s="182">
        <v>2013203</v>
      </c>
      <c r="B228" s="185" t="s">
        <v>475</v>
      </c>
      <c r="C228" s="186">
        <v>0</v>
      </c>
      <c r="D228" s="24"/>
      <c r="E228" s="184"/>
    </row>
    <row r="229" s="112" customFormat="1" ht="17" customHeight="1" spans="1:5">
      <c r="A229" s="182">
        <v>2013250</v>
      </c>
      <c r="B229" s="185" t="s">
        <v>482</v>
      </c>
      <c r="C229" s="186">
        <v>0</v>
      </c>
      <c r="D229" s="24"/>
      <c r="E229" s="184"/>
    </row>
    <row r="230" s="112" customFormat="1" ht="17" customHeight="1" spans="1:5">
      <c r="A230" s="182">
        <v>2013299</v>
      </c>
      <c r="B230" s="185" t="s">
        <v>603</v>
      </c>
      <c r="C230" s="186">
        <v>0</v>
      </c>
      <c r="D230" s="24">
        <v>2</v>
      </c>
      <c r="E230" s="184"/>
    </row>
    <row r="231" s="112" customFormat="1" ht="17" customHeight="1" spans="1:5">
      <c r="A231" s="182">
        <v>20133</v>
      </c>
      <c r="B231" s="183" t="s">
        <v>604</v>
      </c>
      <c r="C231" s="24">
        <f>SUM(C232:C236)</f>
        <v>253</v>
      </c>
      <c r="D231" s="24">
        <f>SUM(D232:D236)</f>
        <v>75</v>
      </c>
      <c r="E231" s="184">
        <f t="shared" ref="E231:E238" si="17">(D231/C231)*100</f>
        <v>29.6442687747036</v>
      </c>
    </row>
    <row r="232" s="112" customFormat="1" ht="17" customHeight="1" spans="1:5">
      <c r="A232" s="182">
        <v>2013301</v>
      </c>
      <c r="B232" s="185" t="s">
        <v>473</v>
      </c>
      <c r="C232" s="186">
        <v>191</v>
      </c>
      <c r="D232" s="24">
        <v>46</v>
      </c>
      <c r="E232" s="184">
        <f t="shared" si="17"/>
        <v>24.0837696335079</v>
      </c>
    </row>
    <row r="233" s="112" customFormat="1" ht="17" customHeight="1" spans="1:5">
      <c r="A233" s="182">
        <v>2013302</v>
      </c>
      <c r="B233" s="185" t="s">
        <v>474</v>
      </c>
      <c r="C233" s="186">
        <v>0</v>
      </c>
      <c r="D233" s="24"/>
      <c r="E233" s="184"/>
    </row>
    <row r="234" s="112" customFormat="1" ht="17" customHeight="1" spans="1:5">
      <c r="A234" s="182">
        <v>2013303</v>
      </c>
      <c r="B234" s="185" t="s">
        <v>475</v>
      </c>
      <c r="C234" s="186">
        <v>0</v>
      </c>
      <c r="D234" s="24"/>
      <c r="E234" s="184"/>
    </row>
    <row r="235" s="112" customFormat="1" ht="17" customHeight="1" spans="1:5">
      <c r="A235" s="182">
        <v>2013350</v>
      </c>
      <c r="B235" s="185" t="s">
        <v>482</v>
      </c>
      <c r="C235" s="186">
        <v>0</v>
      </c>
      <c r="D235" s="24"/>
      <c r="E235" s="184"/>
    </row>
    <row r="236" s="112" customFormat="1" ht="17" customHeight="1" spans="1:5">
      <c r="A236" s="182">
        <v>2013399</v>
      </c>
      <c r="B236" s="185" t="s">
        <v>605</v>
      </c>
      <c r="C236" s="186">
        <v>62</v>
      </c>
      <c r="D236" s="24">
        <v>29</v>
      </c>
      <c r="E236" s="184">
        <f t="shared" si="17"/>
        <v>46.7741935483871</v>
      </c>
    </row>
    <row r="237" s="112" customFormat="1" ht="17" customHeight="1" spans="1:5">
      <c r="A237" s="182">
        <v>20134</v>
      </c>
      <c r="B237" s="183" t="s">
        <v>606</v>
      </c>
      <c r="C237" s="24">
        <f>SUM(C238:C242)</f>
        <v>45</v>
      </c>
      <c r="D237" s="24">
        <f>SUM(D238:D242)</f>
        <v>27</v>
      </c>
      <c r="E237" s="184">
        <f t="shared" si="17"/>
        <v>60</v>
      </c>
    </row>
    <row r="238" s="112" customFormat="1" ht="17" customHeight="1" spans="1:5">
      <c r="A238" s="182">
        <v>2013401</v>
      </c>
      <c r="B238" s="185" t="s">
        <v>473</v>
      </c>
      <c r="C238" s="186">
        <v>45</v>
      </c>
      <c r="D238" s="24">
        <v>25</v>
      </c>
      <c r="E238" s="184">
        <f t="shared" si="17"/>
        <v>55.5555555555556</v>
      </c>
    </row>
    <row r="239" s="112" customFormat="1" ht="17" customHeight="1" spans="1:5">
      <c r="A239" s="182">
        <v>2013402</v>
      </c>
      <c r="B239" s="185" t="s">
        <v>474</v>
      </c>
      <c r="C239" s="186">
        <v>0</v>
      </c>
      <c r="D239" s="24"/>
      <c r="E239" s="184"/>
    </row>
    <row r="240" s="112" customFormat="1" ht="17" customHeight="1" spans="1:5">
      <c r="A240" s="182">
        <v>2013403</v>
      </c>
      <c r="B240" s="185" t="s">
        <v>475</v>
      </c>
      <c r="C240" s="186">
        <v>0</v>
      </c>
      <c r="D240" s="24"/>
      <c r="E240" s="184"/>
    </row>
    <row r="241" s="112" customFormat="1" ht="17" customHeight="1" spans="1:5">
      <c r="A241" s="182">
        <v>2013450</v>
      </c>
      <c r="B241" s="185" t="s">
        <v>482</v>
      </c>
      <c r="C241" s="186">
        <v>0</v>
      </c>
      <c r="D241" s="24"/>
      <c r="E241" s="184"/>
    </row>
    <row r="242" s="112" customFormat="1" ht="17" customHeight="1" spans="1:5">
      <c r="A242" s="182">
        <v>2013499</v>
      </c>
      <c r="B242" s="185" t="s">
        <v>607</v>
      </c>
      <c r="C242" s="186">
        <v>0</v>
      </c>
      <c r="D242" s="24">
        <v>2</v>
      </c>
      <c r="E242" s="184"/>
    </row>
    <row r="243" s="112" customFormat="1" ht="17" customHeight="1" spans="1:5">
      <c r="A243" s="182">
        <v>20135</v>
      </c>
      <c r="B243" s="183" t="s">
        <v>608</v>
      </c>
      <c r="C243" s="24">
        <f>SUM(C244:C248)</f>
        <v>134</v>
      </c>
      <c r="D243" s="24">
        <f>SUM(D244:D248)</f>
        <v>32</v>
      </c>
      <c r="E243" s="184">
        <f t="shared" ref="E243:E250" si="18">(D243/C243)*100</f>
        <v>23.8805970149254</v>
      </c>
    </row>
    <row r="244" s="112" customFormat="1" ht="17" customHeight="1" spans="1:5">
      <c r="A244" s="182">
        <v>2013501</v>
      </c>
      <c r="B244" s="185" t="s">
        <v>473</v>
      </c>
      <c r="C244" s="186">
        <v>50</v>
      </c>
      <c r="D244" s="24">
        <v>26</v>
      </c>
      <c r="E244" s="184">
        <f t="shared" si="18"/>
        <v>52</v>
      </c>
    </row>
    <row r="245" s="112" customFormat="1" ht="17" customHeight="1" spans="1:5">
      <c r="A245" s="182">
        <v>2013502</v>
      </c>
      <c r="B245" s="185" t="s">
        <v>474</v>
      </c>
      <c r="C245" s="186">
        <v>0</v>
      </c>
      <c r="D245" s="24"/>
      <c r="E245" s="184"/>
    </row>
    <row r="246" s="112" customFormat="1" ht="17" customHeight="1" spans="1:5">
      <c r="A246" s="182">
        <v>2013503</v>
      </c>
      <c r="B246" s="185" t="s">
        <v>475</v>
      </c>
      <c r="C246" s="186">
        <v>0</v>
      </c>
      <c r="D246" s="24"/>
      <c r="E246" s="184"/>
    </row>
    <row r="247" s="112" customFormat="1" ht="17" customHeight="1" spans="1:5">
      <c r="A247" s="182">
        <v>2013550</v>
      </c>
      <c r="B247" s="185" t="s">
        <v>482</v>
      </c>
      <c r="C247" s="186">
        <v>0</v>
      </c>
      <c r="D247" s="24"/>
      <c r="E247" s="184"/>
    </row>
    <row r="248" s="112" customFormat="1" ht="17" customHeight="1" spans="1:5">
      <c r="A248" s="182">
        <v>2013599</v>
      </c>
      <c r="B248" s="185" t="s">
        <v>609</v>
      </c>
      <c r="C248" s="186">
        <v>84</v>
      </c>
      <c r="D248" s="24">
        <v>6</v>
      </c>
      <c r="E248" s="184">
        <f t="shared" si="18"/>
        <v>7.14285714285714</v>
      </c>
    </row>
    <row r="249" s="112" customFormat="1" ht="17" customHeight="1" spans="1:5">
      <c r="A249" s="182">
        <v>20136</v>
      </c>
      <c r="B249" s="183" t="s">
        <v>610</v>
      </c>
      <c r="C249" s="24">
        <f>SUM(C250:C254)</f>
        <v>175</v>
      </c>
      <c r="D249" s="24">
        <f>SUM(D250:D254)</f>
        <v>80</v>
      </c>
      <c r="E249" s="184">
        <f t="shared" si="18"/>
        <v>45.7142857142857</v>
      </c>
    </row>
    <row r="250" s="112" customFormat="1" ht="17" customHeight="1" spans="1:5">
      <c r="A250" s="182">
        <v>2013601</v>
      </c>
      <c r="B250" s="185" t="s">
        <v>473</v>
      </c>
      <c r="C250" s="186">
        <v>72</v>
      </c>
      <c r="D250" s="24">
        <v>37</v>
      </c>
      <c r="E250" s="184">
        <f t="shared" si="18"/>
        <v>51.3888888888889</v>
      </c>
    </row>
    <row r="251" s="112" customFormat="1" ht="17" customHeight="1" spans="1:5">
      <c r="A251" s="182">
        <v>2013602</v>
      </c>
      <c r="B251" s="185" t="s">
        <v>474</v>
      </c>
      <c r="C251" s="186">
        <v>0</v>
      </c>
      <c r="D251" s="24"/>
      <c r="E251" s="184"/>
    </row>
    <row r="252" s="112" customFormat="1" ht="17" customHeight="1" spans="1:5">
      <c r="A252" s="182">
        <v>2013603</v>
      </c>
      <c r="B252" s="185" t="s">
        <v>475</v>
      </c>
      <c r="C252" s="186">
        <v>60</v>
      </c>
      <c r="D252" s="24">
        <v>20</v>
      </c>
      <c r="E252" s="184">
        <f t="shared" ref="E252:E255" si="19">(D252/C252)*100</f>
        <v>33.3333333333333</v>
      </c>
    </row>
    <row r="253" s="112" customFormat="1" ht="17" customHeight="1" spans="1:5">
      <c r="A253" s="182">
        <v>2013650</v>
      </c>
      <c r="B253" s="185" t="s">
        <v>482</v>
      </c>
      <c r="C253" s="186">
        <v>0</v>
      </c>
      <c r="D253" s="24"/>
      <c r="E253" s="184"/>
    </row>
    <row r="254" s="112" customFormat="1" ht="17" customHeight="1" spans="1:5">
      <c r="A254" s="182">
        <v>2013699</v>
      </c>
      <c r="B254" s="185" t="s">
        <v>611</v>
      </c>
      <c r="C254" s="186">
        <v>43</v>
      </c>
      <c r="D254" s="24">
        <v>23</v>
      </c>
      <c r="E254" s="184">
        <f t="shared" si="19"/>
        <v>53.4883720930233</v>
      </c>
    </row>
    <row r="255" s="112" customFormat="1" ht="17" customHeight="1" spans="1:5">
      <c r="A255" s="182">
        <v>20199</v>
      </c>
      <c r="B255" s="183" t="s">
        <v>612</v>
      </c>
      <c r="C255" s="24">
        <f>SUM(C256:C257)</f>
        <v>20</v>
      </c>
      <c r="D255" s="24">
        <f>SUM(D256:D257)</f>
        <v>1</v>
      </c>
      <c r="E255" s="184">
        <f t="shared" si="19"/>
        <v>5</v>
      </c>
    </row>
    <row r="256" s="112" customFormat="1" ht="17" customHeight="1" spans="1:5">
      <c r="A256" s="182">
        <v>2019901</v>
      </c>
      <c r="B256" s="185" t="s">
        <v>613</v>
      </c>
      <c r="C256" s="186">
        <v>0</v>
      </c>
      <c r="D256" s="24"/>
      <c r="E256" s="184"/>
    </row>
    <row r="257" s="112" customFormat="1" ht="17" customHeight="1" spans="1:5">
      <c r="A257" s="182">
        <v>2019999</v>
      </c>
      <c r="B257" s="185" t="s">
        <v>614</v>
      </c>
      <c r="C257" s="186">
        <v>20</v>
      </c>
      <c r="D257" s="24">
        <v>1</v>
      </c>
      <c r="E257" s="184">
        <f>(D257/C257)*100</f>
        <v>5</v>
      </c>
    </row>
    <row r="258" s="112" customFormat="1" ht="17" customHeight="1" spans="1:5">
      <c r="A258" s="182">
        <v>202</v>
      </c>
      <c r="B258" s="183" t="s">
        <v>615</v>
      </c>
      <c r="C258" s="24">
        <f>C259+C266+C269+C272+C278+C282+C284+C289</f>
        <v>0</v>
      </c>
      <c r="D258" s="24">
        <f>D259+D266+D269+D272+D278+D282+D284+D289</f>
        <v>0</v>
      </c>
      <c r="E258" s="184"/>
    </row>
    <row r="259" s="112" customFormat="1" ht="17" customHeight="1" spans="1:5">
      <c r="A259" s="182">
        <v>20201</v>
      </c>
      <c r="B259" s="183" t="s">
        <v>616</v>
      </c>
      <c r="C259" s="24">
        <f>SUM(C260:C265)</f>
        <v>0</v>
      </c>
      <c r="D259" s="24">
        <f>SUM(D260:D265)</f>
        <v>0</v>
      </c>
      <c r="E259" s="184"/>
    </row>
    <row r="260" s="112" customFormat="1" ht="17" customHeight="1" spans="1:5">
      <c r="A260" s="182">
        <v>2020101</v>
      </c>
      <c r="B260" s="185" t="s">
        <v>473</v>
      </c>
      <c r="C260" s="186"/>
      <c r="D260" s="24"/>
      <c r="E260" s="184"/>
    </row>
    <row r="261" s="112" customFormat="1" ht="17" customHeight="1" spans="1:5">
      <c r="A261" s="182">
        <v>2020102</v>
      </c>
      <c r="B261" s="185" t="s">
        <v>474</v>
      </c>
      <c r="C261" s="186"/>
      <c r="D261" s="24"/>
      <c r="E261" s="184"/>
    </row>
    <row r="262" s="112" customFormat="1" ht="17" customHeight="1" spans="1:5">
      <c r="A262" s="182">
        <v>2020103</v>
      </c>
      <c r="B262" s="185" t="s">
        <v>475</v>
      </c>
      <c r="C262" s="186"/>
      <c r="D262" s="24"/>
      <c r="E262" s="184"/>
    </row>
    <row r="263" s="112" customFormat="1" ht="17" customHeight="1" spans="1:5">
      <c r="A263" s="182">
        <v>2020104</v>
      </c>
      <c r="B263" s="185" t="s">
        <v>600</v>
      </c>
      <c r="C263" s="186"/>
      <c r="D263" s="24"/>
      <c r="E263" s="184"/>
    </row>
    <row r="264" s="112" customFormat="1" ht="17" customHeight="1" spans="1:5">
      <c r="A264" s="182">
        <v>2020150</v>
      </c>
      <c r="B264" s="185" t="s">
        <v>482</v>
      </c>
      <c r="C264" s="186"/>
      <c r="D264" s="24"/>
      <c r="E264" s="184"/>
    </row>
    <row r="265" s="112" customFormat="1" ht="17" customHeight="1" spans="1:5">
      <c r="A265" s="182">
        <v>2020199</v>
      </c>
      <c r="B265" s="185" t="s">
        <v>617</v>
      </c>
      <c r="C265" s="186"/>
      <c r="D265" s="24"/>
      <c r="E265" s="184"/>
    </row>
    <row r="266" s="112" customFormat="1" ht="17" customHeight="1" spans="1:5">
      <c r="A266" s="182">
        <v>20202</v>
      </c>
      <c r="B266" s="183" t="s">
        <v>618</v>
      </c>
      <c r="C266" s="24">
        <f>SUM(C267:C268)</f>
        <v>0</v>
      </c>
      <c r="D266" s="24">
        <f>SUM(D267:D268)</f>
        <v>0</v>
      </c>
      <c r="E266" s="184"/>
    </row>
    <row r="267" s="112" customFormat="1" ht="17" customHeight="1" spans="1:5">
      <c r="A267" s="182">
        <v>2020201</v>
      </c>
      <c r="B267" s="185" t="s">
        <v>619</v>
      </c>
      <c r="C267" s="186"/>
      <c r="D267" s="24"/>
      <c r="E267" s="184"/>
    </row>
    <row r="268" s="112" customFormat="1" ht="17" customHeight="1" spans="1:5">
      <c r="A268" s="182">
        <v>2020202</v>
      </c>
      <c r="B268" s="185" t="s">
        <v>620</v>
      </c>
      <c r="C268" s="186"/>
      <c r="D268" s="24"/>
      <c r="E268" s="184"/>
    </row>
    <row r="269" s="112" customFormat="1" ht="17" customHeight="1" spans="1:5">
      <c r="A269" s="182">
        <v>20203</v>
      </c>
      <c r="B269" s="183" t="s">
        <v>621</v>
      </c>
      <c r="C269" s="24">
        <f>SUM(C270:C271)</f>
        <v>0</v>
      </c>
      <c r="D269" s="24">
        <f>SUM(D270:D271)</f>
        <v>0</v>
      </c>
      <c r="E269" s="184"/>
    </row>
    <row r="270" s="112" customFormat="1" ht="17" customHeight="1" spans="1:5">
      <c r="A270" s="182">
        <v>2020304</v>
      </c>
      <c r="B270" s="185" t="s">
        <v>622</v>
      </c>
      <c r="C270" s="186"/>
      <c r="D270" s="24"/>
      <c r="E270" s="184"/>
    </row>
    <row r="271" s="112" customFormat="1" ht="17" customHeight="1" spans="1:5">
      <c r="A271" s="182">
        <v>2020306</v>
      </c>
      <c r="B271" s="185" t="s">
        <v>623</v>
      </c>
      <c r="C271" s="186"/>
      <c r="D271" s="24"/>
      <c r="E271" s="184"/>
    </row>
    <row r="272" s="112" customFormat="1" ht="17" customHeight="1" spans="1:5">
      <c r="A272" s="182">
        <v>20204</v>
      </c>
      <c r="B272" s="183" t="s">
        <v>624</v>
      </c>
      <c r="C272" s="24">
        <f>SUM(C273:C277)</f>
        <v>0</v>
      </c>
      <c r="D272" s="24">
        <f>SUM(D273:D277)</f>
        <v>0</v>
      </c>
      <c r="E272" s="184"/>
    </row>
    <row r="273" s="112" customFormat="1" ht="17" customHeight="1" spans="1:5">
      <c r="A273" s="182">
        <v>2020401</v>
      </c>
      <c r="B273" s="185" t="s">
        <v>625</v>
      </c>
      <c r="C273" s="186"/>
      <c r="D273" s="24"/>
      <c r="E273" s="184"/>
    </row>
    <row r="274" s="112" customFormat="1" ht="17" customHeight="1" spans="1:5">
      <c r="A274" s="182">
        <v>2020402</v>
      </c>
      <c r="B274" s="185" t="s">
        <v>626</v>
      </c>
      <c r="C274" s="186"/>
      <c r="D274" s="24"/>
      <c r="E274" s="184"/>
    </row>
    <row r="275" s="112" customFormat="1" ht="17" customHeight="1" spans="1:5">
      <c r="A275" s="182">
        <v>2020403</v>
      </c>
      <c r="B275" s="185" t="s">
        <v>627</v>
      </c>
      <c r="C275" s="186"/>
      <c r="D275" s="24"/>
      <c r="E275" s="184"/>
    </row>
    <row r="276" s="112" customFormat="1" ht="17" customHeight="1" spans="1:5">
      <c r="A276" s="182">
        <v>2020404</v>
      </c>
      <c r="B276" s="185" t="s">
        <v>628</v>
      </c>
      <c r="C276" s="186"/>
      <c r="D276" s="24"/>
      <c r="E276" s="184"/>
    </row>
    <row r="277" s="112" customFormat="1" ht="17" customHeight="1" spans="1:5">
      <c r="A277" s="182">
        <v>2020499</v>
      </c>
      <c r="B277" s="185" t="s">
        <v>629</v>
      </c>
      <c r="C277" s="186"/>
      <c r="D277" s="24"/>
      <c r="E277" s="184"/>
    </row>
    <row r="278" s="112" customFormat="1" ht="17" customHeight="1" spans="1:5">
      <c r="A278" s="182">
        <v>20205</v>
      </c>
      <c r="B278" s="183" t="s">
        <v>630</v>
      </c>
      <c r="C278" s="24">
        <f>SUM(C279:C281)</f>
        <v>0</v>
      </c>
      <c r="D278" s="24">
        <f>SUM(D279:D281)</f>
        <v>0</v>
      </c>
      <c r="E278" s="184"/>
    </row>
    <row r="279" s="112" customFormat="1" ht="17" customHeight="1" spans="1:5">
      <c r="A279" s="182">
        <v>2020503</v>
      </c>
      <c r="B279" s="185" t="s">
        <v>631</v>
      </c>
      <c r="C279" s="186"/>
      <c r="D279" s="24"/>
      <c r="E279" s="184"/>
    </row>
    <row r="280" s="112" customFormat="1" ht="17" customHeight="1" spans="1:5">
      <c r="A280" s="182">
        <v>2020504</v>
      </c>
      <c r="B280" s="185" t="s">
        <v>632</v>
      </c>
      <c r="C280" s="186"/>
      <c r="D280" s="24"/>
      <c r="E280" s="184"/>
    </row>
    <row r="281" s="112" customFormat="1" ht="17" customHeight="1" spans="1:5">
      <c r="A281" s="182">
        <v>2020599</v>
      </c>
      <c r="B281" s="185" t="s">
        <v>633</v>
      </c>
      <c r="C281" s="186"/>
      <c r="D281" s="24"/>
      <c r="E281" s="184"/>
    </row>
    <row r="282" s="112" customFormat="1" ht="17" customHeight="1" spans="1:5">
      <c r="A282" s="182">
        <v>20206</v>
      </c>
      <c r="B282" s="183" t="s">
        <v>634</v>
      </c>
      <c r="C282" s="24">
        <f>C283</f>
        <v>0</v>
      </c>
      <c r="D282" s="24">
        <f>D283</f>
        <v>0</v>
      </c>
      <c r="E282" s="184"/>
    </row>
    <row r="283" s="112" customFormat="1" ht="17" customHeight="1" spans="1:5">
      <c r="A283" s="182">
        <v>2020601</v>
      </c>
      <c r="B283" s="185" t="s">
        <v>635</v>
      </c>
      <c r="C283" s="186"/>
      <c r="D283" s="24"/>
      <c r="E283" s="184"/>
    </row>
    <row r="284" s="112" customFormat="1" ht="17" customHeight="1" spans="1:5">
      <c r="A284" s="182">
        <v>20207</v>
      </c>
      <c r="B284" s="183" t="s">
        <v>636</v>
      </c>
      <c r="C284" s="24">
        <f>SUM(C285:C288)</f>
        <v>0</v>
      </c>
      <c r="D284" s="24">
        <f>SUM(D285:D288)</f>
        <v>0</v>
      </c>
      <c r="E284" s="184"/>
    </row>
    <row r="285" s="112" customFormat="1" ht="17" customHeight="1" spans="1:5">
      <c r="A285" s="182">
        <v>2020701</v>
      </c>
      <c r="B285" s="185" t="s">
        <v>637</v>
      </c>
      <c r="C285" s="186"/>
      <c r="D285" s="24"/>
      <c r="E285" s="184"/>
    </row>
    <row r="286" s="112" customFormat="1" ht="17" customHeight="1" spans="1:5">
      <c r="A286" s="182">
        <v>2020702</v>
      </c>
      <c r="B286" s="185" t="s">
        <v>638</v>
      </c>
      <c r="C286" s="186"/>
      <c r="D286" s="24"/>
      <c r="E286" s="184"/>
    </row>
    <row r="287" s="112" customFormat="1" ht="17" customHeight="1" spans="1:5">
      <c r="A287" s="182">
        <v>2020703</v>
      </c>
      <c r="B287" s="185" t="s">
        <v>639</v>
      </c>
      <c r="C287" s="186"/>
      <c r="D287" s="24"/>
      <c r="E287" s="184"/>
    </row>
    <row r="288" s="112" customFormat="1" ht="17" customHeight="1" spans="1:5">
      <c r="A288" s="182">
        <v>2020799</v>
      </c>
      <c r="B288" s="185" t="s">
        <v>640</v>
      </c>
      <c r="C288" s="186">
        <v>0</v>
      </c>
      <c r="D288" s="24"/>
      <c r="E288" s="184"/>
    </row>
    <row r="289" s="112" customFormat="1" ht="17" customHeight="1" spans="1:5">
      <c r="A289" s="182">
        <v>20299</v>
      </c>
      <c r="B289" s="183" t="s">
        <v>641</v>
      </c>
      <c r="C289" s="24">
        <f t="shared" ref="C289:C294" si="20">C290</f>
        <v>0</v>
      </c>
      <c r="D289" s="24">
        <f t="shared" ref="D289:D294" si="21">D290</f>
        <v>0</v>
      </c>
      <c r="E289" s="184"/>
    </row>
    <row r="290" s="112" customFormat="1" ht="17" customHeight="1" spans="1:5">
      <c r="A290" s="182">
        <v>2029901</v>
      </c>
      <c r="B290" s="185" t="s">
        <v>642</v>
      </c>
      <c r="C290" s="186">
        <v>0</v>
      </c>
      <c r="D290" s="24"/>
      <c r="E290" s="184"/>
    </row>
    <row r="291" s="112" customFormat="1" ht="17" customHeight="1" spans="1:5">
      <c r="A291" s="182">
        <v>203</v>
      </c>
      <c r="B291" s="183" t="s">
        <v>643</v>
      </c>
      <c r="C291" s="24">
        <f>SUM(C292,C294,C296,C298,C308)</f>
        <v>0</v>
      </c>
      <c r="D291" s="24">
        <f>SUM(D292,D294,D296,D298,D308)</f>
        <v>0</v>
      </c>
      <c r="E291" s="184"/>
    </row>
    <row r="292" s="112" customFormat="1" ht="17" customHeight="1" spans="1:5">
      <c r="A292" s="182">
        <v>20301</v>
      </c>
      <c r="B292" s="183" t="s">
        <v>644</v>
      </c>
      <c r="C292" s="24">
        <f t="shared" si="20"/>
        <v>0</v>
      </c>
      <c r="D292" s="24">
        <f t="shared" si="21"/>
        <v>0</v>
      </c>
      <c r="E292" s="184"/>
    </row>
    <row r="293" s="112" customFormat="1" ht="17" customHeight="1" spans="1:5">
      <c r="A293" s="182">
        <v>2030101</v>
      </c>
      <c r="B293" s="185" t="s">
        <v>645</v>
      </c>
      <c r="C293" s="186">
        <v>0</v>
      </c>
      <c r="D293" s="24"/>
      <c r="E293" s="184"/>
    </row>
    <row r="294" s="112" customFormat="1" ht="17" customHeight="1" spans="1:5">
      <c r="A294" s="182">
        <v>20304</v>
      </c>
      <c r="B294" s="183" t="s">
        <v>646</v>
      </c>
      <c r="C294" s="24">
        <f t="shared" si="20"/>
        <v>0</v>
      </c>
      <c r="D294" s="24">
        <f t="shared" si="21"/>
        <v>0</v>
      </c>
      <c r="E294" s="184"/>
    </row>
    <row r="295" s="112" customFormat="1" ht="17" customHeight="1" spans="1:5">
      <c r="A295" s="182">
        <v>2030401</v>
      </c>
      <c r="B295" s="185" t="s">
        <v>647</v>
      </c>
      <c r="C295" s="186">
        <v>0</v>
      </c>
      <c r="D295" s="24"/>
      <c r="E295" s="184"/>
    </row>
    <row r="296" s="112" customFormat="1" ht="17" customHeight="1" spans="1:5">
      <c r="A296" s="182">
        <v>20305</v>
      </c>
      <c r="B296" s="183" t="s">
        <v>648</v>
      </c>
      <c r="C296" s="24">
        <f>C297</f>
        <v>0</v>
      </c>
      <c r="D296" s="24">
        <f>D297</f>
        <v>0</v>
      </c>
      <c r="E296" s="184"/>
    </row>
    <row r="297" s="112" customFormat="1" ht="17" customHeight="1" spans="1:5">
      <c r="A297" s="182">
        <v>2030501</v>
      </c>
      <c r="B297" s="185" t="s">
        <v>649</v>
      </c>
      <c r="C297" s="186">
        <v>0</v>
      </c>
      <c r="D297" s="24"/>
      <c r="E297" s="184"/>
    </row>
    <row r="298" s="112" customFormat="1" ht="17" customHeight="1" spans="1:5">
      <c r="A298" s="182">
        <v>20306</v>
      </c>
      <c r="B298" s="183" t="s">
        <v>650</v>
      </c>
      <c r="C298" s="24">
        <f>SUM(C299:C307)</f>
        <v>0</v>
      </c>
      <c r="D298" s="24">
        <f>SUM(D299:D307)</f>
        <v>0</v>
      </c>
      <c r="E298" s="184"/>
    </row>
    <row r="299" s="112" customFormat="1" ht="17" customHeight="1" spans="1:5">
      <c r="A299" s="182">
        <v>2030601</v>
      </c>
      <c r="B299" s="185" t="s">
        <v>651</v>
      </c>
      <c r="C299" s="186">
        <v>0</v>
      </c>
      <c r="D299" s="24"/>
      <c r="E299" s="184"/>
    </row>
    <row r="300" s="112" customFormat="1" ht="17" customHeight="1" spans="1:5">
      <c r="A300" s="182">
        <v>2030602</v>
      </c>
      <c r="B300" s="185" t="s">
        <v>652</v>
      </c>
      <c r="C300" s="186">
        <v>0</v>
      </c>
      <c r="D300" s="24"/>
      <c r="E300" s="184"/>
    </row>
    <row r="301" s="112" customFormat="1" ht="17" customHeight="1" spans="1:5">
      <c r="A301" s="182">
        <v>2030603</v>
      </c>
      <c r="B301" s="185" t="s">
        <v>653</v>
      </c>
      <c r="C301" s="186">
        <v>0</v>
      </c>
      <c r="D301" s="24"/>
      <c r="E301" s="184"/>
    </row>
    <row r="302" s="112" customFormat="1" ht="17" customHeight="1" spans="1:5">
      <c r="A302" s="182">
        <v>2030604</v>
      </c>
      <c r="B302" s="185" t="s">
        <v>654</v>
      </c>
      <c r="C302" s="186">
        <v>0</v>
      </c>
      <c r="D302" s="24"/>
      <c r="E302" s="184"/>
    </row>
    <row r="303" s="112" customFormat="1" ht="17" customHeight="1" spans="1:5">
      <c r="A303" s="182">
        <v>2030605</v>
      </c>
      <c r="B303" s="185" t="s">
        <v>655</v>
      </c>
      <c r="C303" s="186"/>
      <c r="D303" s="24"/>
      <c r="E303" s="184"/>
    </row>
    <row r="304" s="112" customFormat="1" ht="17" customHeight="1" spans="1:5">
      <c r="A304" s="182">
        <v>2030606</v>
      </c>
      <c r="B304" s="185" t="s">
        <v>656</v>
      </c>
      <c r="C304" s="186"/>
      <c r="D304" s="24"/>
      <c r="E304" s="184"/>
    </row>
    <row r="305" s="112" customFormat="1" ht="17" customHeight="1" spans="1:5">
      <c r="A305" s="182">
        <v>2030607</v>
      </c>
      <c r="B305" s="185" t="s">
        <v>657</v>
      </c>
      <c r="C305" s="186"/>
      <c r="D305" s="24"/>
      <c r="E305" s="184"/>
    </row>
    <row r="306" s="112" customFormat="1" ht="17" customHeight="1" spans="1:5">
      <c r="A306" s="182">
        <v>2030608</v>
      </c>
      <c r="B306" s="185" t="s">
        <v>658</v>
      </c>
      <c r="C306" s="186"/>
      <c r="D306" s="24"/>
      <c r="E306" s="184"/>
    </row>
    <row r="307" s="112" customFormat="1" ht="17" customHeight="1" spans="1:5">
      <c r="A307" s="182">
        <v>2030699</v>
      </c>
      <c r="B307" s="185" t="s">
        <v>659</v>
      </c>
      <c r="C307" s="186"/>
      <c r="D307" s="24"/>
      <c r="E307" s="184"/>
    </row>
    <row r="308" s="112" customFormat="1" ht="17" customHeight="1" spans="1:5">
      <c r="A308" s="182">
        <v>20399</v>
      </c>
      <c r="B308" s="183" t="s">
        <v>660</v>
      </c>
      <c r="C308" s="24">
        <f>C309</f>
        <v>0</v>
      </c>
      <c r="D308" s="24">
        <f>D309</f>
        <v>0</v>
      </c>
      <c r="E308" s="184"/>
    </row>
    <row r="309" s="112" customFormat="1" ht="17" customHeight="1" spans="1:5">
      <c r="A309" s="182">
        <v>2039901</v>
      </c>
      <c r="B309" s="185" t="s">
        <v>661</v>
      </c>
      <c r="C309" s="186"/>
      <c r="D309" s="24"/>
      <c r="E309" s="184"/>
    </row>
    <row r="310" s="112" customFormat="1" ht="17" customHeight="1" spans="1:5">
      <c r="A310" s="182">
        <v>204</v>
      </c>
      <c r="B310" s="183" t="s">
        <v>662</v>
      </c>
      <c r="C310" s="24">
        <f>C311+C321+C343+C350+C362+C371+C385+C394+C403+C411+C419+C428</f>
        <v>5998</v>
      </c>
      <c r="D310" s="24">
        <f>D311+D321+D343+D350+D362+D371+D385+D394+D403+D411+D419+D428</f>
        <v>3582</v>
      </c>
      <c r="E310" s="184">
        <f t="shared" ref="E310:E312" si="22">(D310/C310)*100</f>
        <v>59.7199066355452</v>
      </c>
    </row>
    <row r="311" s="112" customFormat="1" ht="17" customHeight="1" spans="1:5">
      <c r="A311" s="182">
        <v>20401</v>
      </c>
      <c r="B311" s="183" t="s">
        <v>663</v>
      </c>
      <c r="C311" s="24">
        <f>SUM(C312:C320)</f>
        <v>302</v>
      </c>
      <c r="D311" s="24">
        <f>SUM(D312:D320)</f>
        <v>233</v>
      </c>
      <c r="E311" s="184">
        <f t="shared" si="22"/>
        <v>77.1523178807947</v>
      </c>
    </row>
    <row r="312" s="112" customFormat="1" ht="17" customHeight="1" spans="1:5">
      <c r="A312" s="182">
        <v>2040101</v>
      </c>
      <c r="B312" s="185" t="s">
        <v>664</v>
      </c>
      <c r="C312" s="186">
        <v>22</v>
      </c>
      <c r="D312" s="24"/>
      <c r="E312" s="184">
        <f t="shared" si="22"/>
        <v>0</v>
      </c>
    </row>
    <row r="313" s="112" customFormat="1" ht="17" customHeight="1" spans="1:5">
      <c r="A313" s="182">
        <v>2040102</v>
      </c>
      <c r="B313" s="185" t="s">
        <v>665</v>
      </c>
      <c r="C313" s="186">
        <v>0</v>
      </c>
      <c r="D313" s="24"/>
      <c r="E313" s="184"/>
    </row>
    <row r="314" s="112" customFormat="1" ht="17" customHeight="1" spans="1:5">
      <c r="A314" s="182">
        <v>2040103</v>
      </c>
      <c r="B314" s="185" t="s">
        <v>666</v>
      </c>
      <c r="C314" s="186">
        <v>280</v>
      </c>
      <c r="D314" s="24">
        <v>233</v>
      </c>
      <c r="E314" s="184">
        <f>(D314/C314)*100</f>
        <v>83.2142857142857</v>
      </c>
    </row>
    <row r="315" s="112" customFormat="1" ht="17" customHeight="1" spans="1:5">
      <c r="A315" s="182">
        <v>2040104</v>
      </c>
      <c r="B315" s="185" t="s">
        <v>667</v>
      </c>
      <c r="C315" s="186">
        <v>0</v>
      </c>
      <c r="D315" s="24"/>
      <c r="E315" s="184"/>
    </row>
    <row r="316" s="112" customFormat="1" ht="17" customHeight="1" spans="1:5">
      <c r="A316" s="182">
        <v>2040105</v>
      </c>
      <c r="B316" s="185" t="s">
        <v>668</v>
      </c>
      <c r="C316" s="186">
        <v>0</v>
      </c>
      <c r="D316" s="24"/>
      <c r="E316" s="184"/>
    </row>
    <row r="317" s="112" customFormat="1" ht="17" customHeight="1" spans="1:5">
      <c r="A317" s="182">
        <v>2040106</v>
      </c>
      <c r="B317" s="185" t="s">
        <v>669</v>
      </c>
      <c r="C317" s="186">
        <v>0</v>
      </c>
      <c r="D317" s="24"/>
      <c r="E317" s="184"/>
    </row>
    <row r="318" s="112" customFormat="1" ht="17" customHeight="1" spans="1:5">
      <c r="A318" s="182">
        <v>2040107</v>
      </c>
      <c r="B318" s="185" t="s">
        <v>670</v>
      </c>
      <c r="C318" s="186">
        <v>0</v>
      </c>
      <c r="D318" s="24"/>
      <c r="E318" s="184"/>
    </row>
    <row r="319" s="112" customFormat="1" ht="17" customHeight="1" spans="1:5">
      <c r="A319" s="182">
        <v>2040108</v>
      </c>
      <c r="B319" s="185" t="s">
        <v>671</v>
      </c>
      <c r="C319" s="186">
        <v>0</v>
      </c>
      <c r="D319" s="24"/>
      <c r="E319" s="184"/>
    </row>
    <row r="320" s="112" customFormat="1" ht="17" customHeight="1" spans="1:5">
      <c r="A320" s="182">
        <v>2040199</v>
      </c>
      <c r="B320" s="185" t="s">
        <v>672</v>
      </c>
      <c r="C320" s="186">
        <v>0</v>
      </c>
      <c r="D320" s="24"/>
      <c r="E320" s="184"/>
    </row>
    <row r="321" s="112" customFormat="1" ht="17" customHeight="1" spans="1:5">
      <c r="A321" s="182">
        <v>20402</v>
      </c>
      <c r="B321" s="183" t="s">
        <v>673</v>
      </c>
      <c r="C321" s="24">
        <f>SUM(C322:C342)</f>
        <v>5353</v>
      </c>
      <c r="D321" s="24">
        <f>SUM(D322:D342)</f>
        <v>2912</v>
      </c>
      <c r="E321" s="184">
        <f t="shared" ref="E321:E323" si="23">(D321/C321)*100</f>
        <v>54.3994022043714</v>
      </c>
    </row>
    <row r="322" s="112" customFormat="1" ht="17" customHeight="1" spans="1:5">
      <c r="A322" s="182">
        <v>2040201</v>
      </c>
      <c r="B322" s="185" t="s">
        <v>473</v>
      </c>
      <c r="C322" s="186">
        <v>2861</v>
      </c>
      <c r="D322" s="24">
        <v>1534</v>
      </c>
      <c r="E322" s="184">
        <f t="shared" si="23"/>
        <v>53.6176162181056</v>
      </c>
    </row>
    <row r="323" s="112" customFormat="1" ht="17" customHeight="1" spans="1:5">
      <c r="A323" s="182">
        <v>2040202</v>
      </c>
      <c r="B323" s="185" t="s">
        <v>474</v>
      </c>
      <c r="C323" s="186">
        <v>583</v>
      </c>
      <c r="D323" s="24"/>
      <c r="E323" s="184">
        <f t="shared" si="23"/>
        <v>0</v>
      </c>
    </row>
    <row r="324" s="112" customFormat="1" ht="17" customHeight="1" spans="1:5">
      <c r="A324" s="182">
        <v>2040203</v>
      </c>
      <c r="B324" s="185" t="s">
        <v>475</v>
      </c>
      <c r="C324" s="186">
        <v>0</v>
      </c>
      <c r="D324" s="24"/>
      <c r="E324" s="184"/>
    </row>
    <row r="325" s="112" customFormat="1" ht="17" customHeight="1" spans="1:5">
      <c r="A325" s="182">
        <v>2040204</v>
      </c>
      <c r="B325" s="185" t="s">
        <v>674</v>
      </c>
      <c r="C325" s="186">
        <v>0</v>
      </c>
      <c r="D325" s="24"/>
      <c r="E325" s="184"/>
    </row>
    <row r="326" s="112" customFormat="1" ht="17" customHeight="1" spans="1:5">
      <c r="A326" s="182">
        <v>2040205</v>
      </c>
      <c r="B326" s="185" t="s">
        <v>675</v>
      </c>
      <c r="C326" s="186">
        <v>0</v>
      </c>
      <c r="D326" s="24"/>
      <c r="E326" s="184"/>
    </row>
    <row r="327" s="112" customFormat="1" ht="17" customHeight="1" spans="1:5">
      <c r="A327" s="182">
        <v>2040206</v>
      </c>
      <c r="B327" s="185" t="s">
        <v>676</v>
      </c>
      <c r="C327" s="186">
        <v>0</v>
      </c>
      <c r="D327" s="24"/>
      <c r="E327" s="184"/>
    </row>
    <row r="328" s="112" customFormat="1" ht="17" customHeight="1" spans="1:5">
      <c r="A328" s="182">
        <v>2040207</v>
      </c>
      <c r="B328" s="185" t="s">
        <v>677</v>
      </c>
      <c r="C328" s="186">
        <v>0</v>
      </c>
      <c r="D328" s="24"/>
      <c r="E328" s="184"/>
    </row>
    <row r="329" s="112" customFormat="1" ht="17" customHeight="1" spans="1:5">
      <c r="A329" s="182">
        <v>2040208</v>
      </c>
      <c r="B329" s="185" t="s">
        <v>678</v>
      </c>
      <c r="C329" s="186">
        <v>0</v>
      </c>
      <c r="D329" s="24"/>
      <c r="E329" s="184"/>
    </row>
    <row r="330" s="112" customFormat="1" ht="17" customHeight="1" spans="1:5">
      <c r="A330" s="182">
        <v>2040209</v>
      </c>
      <c r="B330" s="185" t="s">
        <v>679</v>
      </c>
      <c r="C330" s="186">
        <v>0</v>
      </c>
      <c r="D330" s="24"/>
      <c r="E330" s="184"/>
    </row>
    <row r="331" s="112" customFormat="1" ht="17" customHeight="1" spans="1:5">
      <c r="A331" s="182">
        <v>2040210</v>
      </c>
      <c r="B331" s="185" t="s">
        <v>680</v>
      </c>
      <c r="C331" s="186">
        <v>0</v>
      </c>
      <c r="D331" s="24"/>
      <c r="E331" s="184"/>
    </row>
    <row r="332" s="112" customFormat="1" ht="17" customHeight="1" spans="1:5">
      <c r="A332" s="182">
        <v>2040211</v>
      </c>
      <c r="B332" s="185" t="s">
        <v>681</v>
      </c>
      <c r="C332" s="186">
        <v>0</v>
      </c>
      <c r="D332" s="24"/>
      <c r="E332" s="184"/>
    </row>
    <row r="333" s="112" customFormat="1" ht="17" customHeight="1" spans="1:5">
      <c r="A333" s="182">
        <v>2040212</v>
      </c>
      <c r="B333" s="185" t="s">
        <v>682</v>
      </c>
      <c r="C333" s="186">
        <v>1430</v>
      </c>
      <c r="D333" s="24">
        <v>806</v>
      </c>
      <c r="E333" s="184">
        <f>(D333/C333)*100</f>
        <v>56.3636363636364</v>
      </c>
    </row>
    <row r="334" s="112" customFormat="1" ht="17" customHeight="1" spans="1:5">
      <c r="A334" s="182">
        <v>2040213</v>
      </c>
      <c r="B334" s="185" t="s">
        <v>683</v>
      </c>
      <c r="C334" s="186">
        <v>0</v>
      </c>
      <c r="D334" s="24"/>
      <c r="E334" s="184"/>
    </row>
    <row r="335" s="112" customFormat="1" ht="17" customHeight="1" spans="1:5">
      <c r="A335" s="182">
        <v>2040214</v>
      </c>
      <c r="B335" s="185" t="s">
        <v>684</v>
      </c>
      <c r="C335" s="186">
        <v>0</v>
      </c>
      <c r="D335" s="24"/>
      <c r="E335" s="184"/>
    </row>
    <row r="336" s="112" customFormat="1" ht="17" customHeight="1" spans="1:5">
      <c r="A336" s="182">
        <v>2040215</v>
      </c>
      <c r="B336" s="185" t="s">
        <v>685</v>
      </c>
      <c r="C336" s="186">
        <v>0</v>
      </c>
      <c r="D336" s="24"/>
      <c r="E336" s="184"/>
    </row>
    <row r="337" s="112" customFormat="1" ht="17" customHeight="1" spans="1:5">
      <c r="A337" s="182">
        <v>2040216</v>
      </c>
      <c r="B337" s="185" t="s">
        <v>686</v>
      </c>
      <c r="C337" s="186">
        <v>0</v>
      </c>
      <c r="D337" s="24"/>
      <c r="E337" s="184"/>
    </row>
    <row r="338" s="112" customFormat="1" ht="17" customHeight="1" spans="1:5">
      <c r="A338" s="182">
        <v>2040217</v>
      </c>
      <c r="B338" s="185" t="s">
        <v>687</v>
      </c>
      <c r="C338" s="186">
        <v>66</v>
      </c>
      <c r="D338" s="24">
        <v>74</v>
      </c>
      <c r="E338" s="184">
        <f>(D338/C338)*100</f>
        <v>112.121212121212</v>
      </c>
    </row>
    <row r="339" s="112" customFormat="1" ht="17" customHeight="1" spans="1:5">
      <c r="A339" s="182">
        <v>2040218</v>
      </c>
      <c r="B339" s="185" t="s">
        <v>688</v>
      </c>
      <c r="C339" s="186">
        <v>0</v>
      </c>
      <c r="D339" s="24"/>
      <c r="E339" s="184"/>
    </row>
    <row r="340" s="112" customFormat="1" ht="17" customHeight="1" spans="1:5">
      <c r="A340" s="182">
        <v>2040219</v>
      </c>
      <c r="B340" s="185" t="s">
        <v>516</v>
      </c>
      <c r="C340" s="186">
        <v>0</v>
      </c>
      <c r="D340" s="24"/>
      <c r="E340" s="184"/>
    </row>
    <row r="341" s="112" customFormat="1" ht="17" customHeight="1" spans="1:5">
      <c r="A341" s="182">
        <v>2040250</v>
      </c>
      <c r="B341" s="185" t="s">
        <v>482</v>
      </c>
      <c r="C341" s="186">
        <v>0</v>
      </c>
      <c r="D341" s="24"/>
      <c r="E341" s="184"/>
    </row>
    <row r="342" s="112" customFormat="1" ht="17" customHeight="1" spans="1:5">
      <c r="A342" s="182">
        <v>2040299</v>
      </c>
      <c r="B342" s="185" t="s">
        <v>689</v>
      </c>
      <c r="C342" s="186">
        <v>413</v>
      </c>
      <c r="D342" s="24">
        <v>498</v>
      </c>
      <c r="E342" s="184">
        <f>(D342/C342)*100</f>
        <v>120.581113801453</v>
      </c>
    </row>
    <row r="343" s="112" customFormat="1" ht="17" customHeight="1" spans="1:5">
      <c r="A343" s="182">
        <v>20403</v>
      </c>
      <c r="B343" s="183" t="s">
        <v>690</v>
      </c>
      <c r="C343" s="24">
        <f>SUM(C344:C349)</f>
        <v>0</v>
      </c>
      <c r="D343" s="24">
        <f>SUM(D344:D349)</f>
        <v>0</v>
      </c>
      <c r="E343" s="184"/>
    </row>
    <row r="344" s="112" customFormat="1" ht="17" customHeight="1" spans="1:5">
      <c r="A344" s="182">
        <v>2040301</v>
      </c>
      <c r="B344" s="185" t="s">
        <v>473</v>
      </c>
      <c r="C344" s="186">
        <v>0</v>
      </c>
      <c r="D344" s="24"/>
      <c r="E344" s="184"/>
    </row>
    <row r="345" s="112" customFormat="1" ht="17" customHeight="1" spans="1:5">
      <c r="A345" s="182">
        <v>2040302</v>
      </c>
      <c r="B345" s="185" t="s">
        <v>474</v>
      </c>
      <c r="C345" s="186">
        <v>0</v>
      </c>
      <c r="D345" s="24"/>
      <c r="E345" s="184"/>
    </row>
    <row r="346" s="112" customFormat="1" ht="17" customHeight="1" spans="1:5">
      <c r="A346" s="182">
        <v>2040303</v>
      </c>
      <c r="B346" s="185" t="s">
        <v>475</v>
      </c>
      <c r="C346" s="186">
        <v>0</v>
      </c>
      <c r="D346" s="24"/>
      <c r="E346" s="184"/>
    </row>
    <row r="347" s="112" customFormat="1" ht="17" customHeight="1" spans="1:5">
      <c r="A347" s="182">
        <v>2040304</v>
      </c>
      <c r="B347" s="185" t="s">
        <v>691</v>
      </c>
      <c r="C347" s="186">
        <v>0</v>
      </c>
      <c r="D347" s="24"/>
      <c r="E347" s="184"/>
    </row>
    <row r="348" s="112" customFormat="1" ht="17" customHeight="1" spans="1:5">
      <c r="A348" s="182">
        <v>2040350</v>
      </c>
      <c r="B348" s="185" t="s">
        <v>482</v>
      </c>
      <c r="C348" s="186">
        <v>0</v>
      </c>
      <c r="D348" s="24"/>
      <c r="E348" s="184"/>
    </row>
    <row r="349" s="112" customFormat="1" ht="17" customHeight="1" spans="1:5">
      <c r="A349" s="182">
        <v>2040399</v>
      </c>
      <c r="B349" s="185" t="s">
        <v>692</v>
      </c>
      <c r="C349" s="186">
        <v>0</v>
      </c>
      <c r="D349" s="24"/>
      <c r="E349" s="184"/>
    </row>
    <row r="350" s="112" customFormat="1" ht="17" customHeight="1" spans="1:5">
      <c r="A350" s="182">
        <v>20404</v>
      </c>
      <c r="B350" s="183" t="s">
        <v>693</v>
      </c>
      <c r="C350" s="24">
        <f>SUM(C351:C361)</f>
        <v>0</v>
      </c>
      <c r="D350" s="24">
        <f>SUM(D351:D361)</f>
        <v>22</v>
      </c>
      <c r="E350" s="184"/>
    </row>
    <row r="351" s="112" customFormat="1" ht="17" customHeight="1" spans="1:5">
      <c r="A351" s="182">
        <v>2040401</v>
      </c>
      <c r="B351" s="185" t="s">
        <v>473</v>
      </c>
      <c r="C351" s="186">
        <v>0</v>
      </c>
      <c r="D351" s="24">
        <v>22</v>
      </c>
      <c r="E351" s="184"/>
    </row>
    <row r="352" s="112" customFormat="1" ht="17" customHeight="1" spans="1:5">
      <c r="A352" s="182">
        <v>2040402</v>
      </c>
      <c r="B352" s="185" t="s">
        <v>474</v>
      </c>
      <c r="C352" s="186">
        <v>0</v>
      </c>
      <c r="D352" s="24"/>
      <c r="E352" s="184"/>
    </row>
    <row r="353" s="112" customFormat="1" ht="17" customHeight="1" spans="1:5">
      <c r="A353" s="182">
        <v>2040403</v>
      </c>
      <c r="B353" s="185" t="s">
        <v>475</v>
      </c>
      <c r="C353" s="186">
        <v>0</v>
      </c>
      <c r="D353" s="24"/>
      <c r="E353" s="184"/>
    </row>
    <row r="354" s="112" customFormat="1" ht="17" customHeight="1" spans="1:5">
      <c r="A354" s="182">
        <v>2040404</v>
      </c>
      <c r="B354" s="185" t="s">
        <v>694</v>
      </c>
      <c r="C354" s="186">
        <v>0</v>
      </c>
      <c r="D354" s="24"/>
      <c r="E354" s="184"/>
    </row>
    <row r="355" s="112" customFormat="1" ht="17" customHeight="1" spans="1:5">
      <c r="A355" s="182">
        <v>2040405</v>
      </c>
      <c r="B355" s="185" t="s">
        <v>695</v>
      </c>
      <c r="C355" s="186">
        <v>0</v>
      </c>
      <c r="D355" s="24"/>
      <c r="E355" s="184"/>
    </row>
    <row r="356" s="112" customFormat="1" ht="17" customHeight="1" spans="1:5">
      <c r="A356" s="182">
        <v>2040406</v>
      </c>
      <c r="B356" s="185" t="s">
        <v>696</v>
      </c>
      <c r="C356" s="186">
        <v>0</v>
      </c>
      <c r="D356" s="24"/>
      <c r="E356" s="184"/>
    </row>
    <row r="357" s="112" customFormat="1" ht="17" customHeight="1" spans="1:5">
      <c r="A357" s="182">
        <v>2040407</v>
      </c>
      <c r="B357" s="185" t="s">
        <v>697</v>
      </c>
      <c r="C357" s="186">
        <v>0</v>
      </c>
      <c r="D357" s="24"/>
      <c r="E357" s="184"/>
    </row>
    <row r="358" s="112" customFormat="1" ht="17" customHeight="1" spans="1:5">
      <c r="A358" s="182">
        <v>2040408</v>
      </c>
      <c r="B358" s="185" t="s">
        <v>698</v>
      </c>
      <c r="C358" s="186">
        <v>0</v>
      </c>
      <c r="D358" s="24"/>
      <c r="E358" s="184"/>
    </row>
    <row r="359" s="112" customFormat="1" ht="17" customHeight="1" spans="1:5">
      <c r="A359" s="182">
        <v>2040409</v>
      </c>
      <c r="B359" s="185" t="s">
        <v>699</v>
      </c>
      <c r="C359" s="186">
        <v>0</v>
      </c>
      <c r="D359" s="24"/>
      <c r="E359" s="184"/>
    </row>
    <row r="360" s="112" customFormat="1" ht="17" customHeight="1" spans="1:5">
      <c r="A360" s="182">
        <v>2040450</v>
      </c>
      <c r="B360" s="185" t="s">
        <v>482</v>
      </c>
      <c r="C360" s="186">
        <v>0</v>
      </c>
      <c r="D360" s="24"/>
      <c r="E360" s="184"/>
    </row>
    <row r="361" s="112" customFormat="1" ht="17" customHeight="1" spans="1:5">
      <c r="A361" s="182">
        <v>2040499</v>
      </c>
      <c r="B361" s="185" t="s">
        <v>700</v>
      </c>
      <c r="C361" s="186">
        <v>0</v>
      </c>
      <c r="D361" s="24"/>
      <c r="E361" s="184"/>
    </row>
    <row r="362" s="112" customFormat="1" ht="17" customHeight="1" spans="1:5">
      <c r="A362" s="182">
        <v>20405</v>
      </c>
      <c r="B362" s="183" t="s">
        <v>701</v>
      </c>
      <c r="C362" s="24">
        <f>SUM(C363:C370)</f>
        <v>0</v>
      </c>
      <c r="D362" s="24">
        <f>SUM(D363:D370)</f>
        <v>270</v>
      </c>
      <c r="E362" s="184"/>
    </row>
    <row r="363" s="112" customFormat="1" ht="17" customHeight="1" spans="1:5">
      <c r="A363" s="182">
        <v>2040501</v>
      </c>
      <c r="B363" s="185" t="s">
        <v>473</v>
      </c>
      <c r="C363" s="186">
        <v>0</v>
      </c>
      <c r="D363" s="24">
        <v>59</v>
      </c>
      <c r="E363" s="184"/>
    </row>
    <row r="364" s="112" customFormat="1" ht="17" customHeight="1" spans="1:5">
      <c r="A364" s="182">
        <v>2040502</v>
      </c>
      <c r="B364" s="185" t="s">
        <v>474</v>
      </c>
      <c r="C364" s="186">
        <v>0</v>
      </c>
      <c r="D364" s="24"/>
      <c r="E364" s="184"/>
    </row>
    <row r="365" s="112" customFormat="1" ht="17" customHeight="1" spans="1:5">
      <c r="A365" s="182">
        <v>2040503</v>
      </c>
      <c r="B365" s="185" t="s">
        <v>475</v>
      </c>
      <c r="C365" s="186">
        <v>0</v>
      </c>
      <c r="D365" s="24"/>
      <c r="E365" s="184"/>
    </row>
    <row r="366" s="112" customFormat="1" ht="17" customHeight="1" spans="1:5">
      <c r="A366" s="182">
        <v>2040504</v>
      </c>
      <c r="B366" s="185" t="s">
        <v>702</v>
      </c>
      <c r="C366" s="186">
        <v>0</v>
      </c>
      <c r="D366" s="24"/>
      <c r="E366" s="184"/>
    </row>
    <row r="367" s="112" customFormat="1" ht="17" customHeight="1" spans="1:5">
      <c r="A367" s="182">
        <v>2040505</v>
      </c>
      <c r="B367" s="185" t="s">
        <v>703</v>
      </c>
      <c r="C367" s="186">
        <v>0</v>
      </c>
      <c r="D367" s="24"/>
      <c r="E367" s="184"/>
    </row>
    <row r="368" s="112" customFormat="1" ht="17" customHeight="1" spans="1:5">
      <c r="A368" s="182">
        <v>2040506</v>
      </c>
      <c r="B368" s="185" t="s">
        <v>704</v>
      </c>
      <c r="C368" s="186">
        <v>0</v>
      </c>
      <c r="D368" s="24"/>
      <c r="E368" s="184"/>
    </row>
    <row r="369" s="112" customFormat="1" ht="17" customHeight="1" spans="1:5">
      <c r="A369" s="182">
        <v>2040550</v>
      </c>
      <c r="B369" s="185" t="s">
        <v>482</v>
      </c>
      <c r="C369" s="186">
        <v>0</v>
      </c>
      <c r="D369" s="24"/>
      <c r="E369" s="184"/>
    </row>
    <row r="370" s="112" customFormat="1" ht="17" customHeight="1" spans="1:5">
      <c r="A370" s="182">
        <v>2040599</v>
      </c>
      <c r="B370" s="185" t="s">
        <v>705</v>
      </c>
      <c r="C370" s="186">
        <v>0</v>
      </c>
      <c r="D370" s="24">
        <v>211</v>
      </c>
      <c r="E370" s="184"/>
    </row>
    <row r="371" s="112" customFormat="1" ht="17" customHeight="1" spans="1:5">
      <c r="A371" s="182">
        <v>20406</v>
      </c>
      <c r="B371" s="183" t="s">
        <v>706</v>
      </c>
      <c r="C371" s="24">
        <f>SUM(C372:C384)</f>
        <v>343</v>
      </c>
      <c r="D371" s="24">
        <f>SUM(D372:D384)</f>
        <v>145</v>
      </c>
      <c r="E371" s="184">
        <f t="shared" ref="E371:E373" si="24">(D371/C371)*100</f>
        <v>42.2740524781341</v>
      </c>
    </row>
    <row r="372" s="112" customFormat="1" ht="17" customHeight="1" spans="1:5">
      <c r="A372" s="182">
        <v>2040601</v>
      </c>
      <c r="B372" s="185" t="s">
        <v>473</v>
      </c>
      <c r="C372" s="186">
        <v>252</v>
      </c>
      <c r="D372" s="24">
        <v>141</v>
      </c>
      <c r="E372" s="184">
        <f t="shared" si="24"/>
        <v>55.952380952381</v>
      </c>
    </row>
    <row r="373" s="112" customFormat="1" ht="17" customHeight="1" spans="1:5">
      <c r="A373" s="182">
        <v>2040602</v>
      </c>
      <c r="B373" s="185" t="s">
        <v>474</v>
      </c>
      <c r="C373" s="186">
        <v>29</v>
      </c>
      <c r="D373" s="24"/>
      <c r="E373" s="184">
        <f t="shared" si="24"/>
        <v>0</v>
      </c>
    </row>
    <row r="374" s="112" customFormat="1" ht="17" customHeight="1" spans="1:5">
      <c r="A374" s="182">
        <v>2040603</v>
      </c>
      <c r="B374" s="185" t="s">
        <v>475</v>
      </c>
      <c r="C374" s="186">
        <v>0</v>
      </c>
      <c r="D374" s="24"/>
      <c r="E374" s="184"/>
    </row>
    <row r="375" s="112" customFormat="1" ht="17" customHeight="1" spans="1:5">
      <c r="A375" s="182">
        <v>2040604</v>
      </c>
      <c r="B375" s="185" t="s">
        <v>707</v>
      </c>
      <c r="C375" s="186">
        <v>0</v>
      </c>
      <c r="D375" s="24"/>
      <c r="E375" s="184"/>
    </row>
    <row r="376" s="112" customFormat="1" ht="17" customHeight="1" spans="1:5">
      <c r="A376" s="182">
        <v>2040605</v>
      </c>
      <c r="B376" s="185" t="s">
        <v>708</v>
      </c>
      <c r="C376" s="186">
        <v>5</v>
      </c>
      <c r="D376" s="24"/>
      <c r="E376" s="184">
        <f t="shared" ref="E376:E381" si="25">(D376/C376)*100</f>
        <v>0</v>
      </c>
    </row>
    <row r="377" s="112" customFormat="1" ht="17" customHeight="1" spans="1:5">
      <c r="A377" s="182">
        <v>2040606</v>
      </c>
      <c r="B377" s="185" t="s">
        <v>709</v>
      </c>
      <c r="C377" s="186">
        <v>0</v>
      </c>
      <c r="D377" s="24"/>
      <c r="E377" s="184"/>
    </row>
    <row r="378" s="112" customFormat="1" ht="17" customHeight="1" spans="1:5">
      <c r="A378" s="182">
        <v>2040607</v>
      </c>
      <c r="B378" s="185" t="s">
        <v>710</v>
      </c>
      <c r="C378" s="186">
        <v>15</v>
      </c>
      <c r="D378" s="24"/>
      <c r="E378" s="184">
        <f t="shared" si="25"/>
        <v>0</v>
      </c>
    </row>
    <row r="379" s="112" customFormat="1" ht="17" customHeight="1" spans="1:5">
      <c r="A379" s="182">
        <v>2040608</v>
      </c>
      <c r="B379" s="185" t="s">
        <v>711</v>
      </c>
      <c r="C379" s="186">
        <v>0</v>
      </c>
      <c r="D379" s="24"/>
      <c r="E379" s="184"/>
    </row>
    <row r="380" s="112" customFormat="1" ht="17" customHeight="1" spans="1:5">
      <c r="A380" s="182">
        <v>2040609</v>
      </c>
      <c r="B380" s="185" t="s">
        <v>712</v>
      </c>
      <c r="C380" s="186">
        <v>0</v>
      </c>
      <c r="D380" s="24"/>
      <c r="E380" s="184"/>
    </row>
    <row r="381" s="112" customFormat="1" ht="17" customHeight="1" spans="1:5">
      <c r="A381" s="182">
        <v>2040610</v>
      </c>
      <c r="B381" s="185" t="s">
        <v>713</v>
      </c>
      <c r="C381" s="186">
        <v>28</v>
      </c>
      <c r="D381" s="24">
        <v>3</v>
      </c>
      <c r="E381" s="184">
        <f t="shared" si="25"/>
        <v>10.7142857142857</v>
      </c>
    </row>
    <row r="382" s="112" customFormat="1" ht="17" customHeight="1" spans="1:5">
      <c r="A382" s="182">
        <v>2040611</v>
      </c>
      <c r="B382" s="185" t="s">
        <v>714</v>
      </c>
      <c r="C382" s="186">
        <v>0</v>
      </c>
      <c r="D382" s="24"/>
      <c r="E382" s="184"/>
    </row>
    <row r="383" s="112" customFormat="1" ht="17" customHeight="1" spans="1:5">
      <c r="A383" s="182">
        <v>2040650</v>
      </c>
      <c r="B383" s="185" t="s">
        <v>482</v>
      </c>
      <c r="C383" s="186">
        <v>0</v>
      </c>
      <c r="D383" s="24"/>
      <c r="E383" s="184"/>
    </row>
    <row r="384" s="112" customFormat="1" ht="17" customHeight="1" spans="1:5">
      <c r="A384" s="182">
        <v>2040699</v>
      </c>
      <c r="B384" s="185" t="s">
        <v>715</v>
      </c>
      <c r="C384" s="186">
        <v>14</v>
      </c>
      <c r="D384" s="24">
        <v>1</v>
      </c>
      <c r="E384" s="184">
        <f>(D384/C384)*100</f>
        <v>7.14285714285714</v>
      </c>
    </row>
    <row r="385" s="112" customFormat="1" ht="17" customHeight="1" spans="1:5">
      <c r="A385" s="182">
        <v>20407</v>
      </c>
      <c r="B385" s="183" t="s">
        <v>716</v>
      </c>
      <c r="C385" s="24">
        <f>SUM(C386:C393)</f>
        <v>0</v>
      </c>
      <c r="D385" s="24">
        <f>SUM(D386:D393)</f>
        <v>0</v>
      </c>
      <c r="E385" s="184"/>
    </row>
    <row r="386" s="112" customFormat="1" ht="17" customHeight="1" spans="1:5">
      <c r="A386" s="182">
        <v>2040701</v>
      </c>
      <c r="B386" s="185" t="s">
        <v>473</v>
      </c>
      <c r="C386" s="186">
        <v>0</v>
      </c>
      <c r="D386" s="24"/>
      <c r="E386" s="184"/>
    </row>
    <row r="387" s="112" customFormat="1" ht="17" customHeight="1" spans="1:5">
      <c r="A387" s="182">
        <v>2040702</v>
      </c>
      <c r="B387" s="185" t="s">
        <v>474</v>
      </c>
      <c r="C387" s="186">
        <v>0</v>
      </c>
      <c r="D387" s="24"/>
      <c r="E387" s="184"/>
    </row>
    <row r="388" s="112" customFormat="1" ht="17" customHeight="1" spans="1:5">
      <c r="A388" s="182">
        <v>2040703</v>
      </c>
      <c r="B388" s="185" t="s">
        <v>475</v>
      </c>
      <c r="C388" s="186">
        <v>0</v>
      </c>
      <c r="D388" s="24"/>
      <c r="E388" s="184"/>
    </row>
    <row r="389" s="112" customFormat="1" ht="17" customHeight="1" spans="1:5">
      <c r="A389" s="182">
        <v>2040704</v>
      </c>
      <c r="B389" s="185" t="s">
        <v>717</v>
      </c>
      <c r="C389" s="186">
        <v>0</v>
      </c>
      <c r="D389" s="24"/>
      <c r="E389" s="184"/>
    </row>
    <row r="390" s="112" customFormat="1" ht="17" customHeight="1" spans="1:5">
      <c r="A390" s="182">
        <v>2040705</v>
      </c>
      <c r="B390" s="185" t="s">
        <v>718</v>
      </c>
      <c r="C390" s="186">
        <v>0</v>
      </c>
      <c r="D390" s="24"/>
      <c r="E390" s="184"/>
    </row>
    <row r="391" s="112" customFormat="1" ht="17" customHeight="1" spans="1:5">
      <c r="A391" s="182">
        <v>2040706</v>
      </c>
      <c r="B391" s="185" t="s">
        <v>719</v>
      </c>
      <c r="C391" s="186">
        <v>0</v>
      </c>
      <c r="D391" s="24"/>
      <c r="E391" s="184"/>
    </row>
    <row r="392" s="112" customFormat="1" ht="17" customHeight="1" spans="1:5">
      <c r="A392" s="182">
        <v>2040750</v>
      </c>
      <c r="B392" s="185" t="s">
        <v>482</v>
      </c>
      <c r="C392" s="186">
        <v>0</v>
      </c>
      <c r="D392" s="24"/>
      <c r="E392" s="184"/>
    </row>
    <row r="393" s="112" customFormat="1" ht="17" customHeight="1" spans="1:5">
      <c r="A393" s="182">
        <v>2040799</v>
      </c>
      <c r="B393" s="185" t="s">
        <v>720</v>
      </c>
      <c r="C393" s="186">
        <v>0</v>
      </c>
      <c r="D393" s="24"/>
      <c r="E393" s="184"/>
    </row>
    <row r="394" s="112" customFormat="1" ht="17" customHeight="1" spans="1:5">
      <c r="A394" s="182">
        <v>20408</v>
      </c>
      <c r="B394" s="183" t="s">
        <v>721</v>
      </c>
      <c r="C394" s="24">
        <f>SUM(C395:C402)</f>
        <v>0</v>
      </c>
      <c r="D394" s="24">
        <f>SUM(D395:D402)</f>
        <v>0</v>
      </c>
      <c r="E394" s="184"/>
    </row>
    <row r="395" s="112" customFormat="1" ht="17" customHeight="1" spans="1:5">
      <c r="A395" s="182">
        <v>2040801</v>
      </c>
      <c r="B395" s="185" t="s">
        <v>473</v>
      </c>
      <c r="C395" s="186">
        <v>0</v>
      </c>
      <c r="D395" s="24"/>
      <c r="E395" s="184"/>
    </row>
    <row r="396" s="112" customFormat="1" ht="17" customHeight="1" spans="1:5">
      <c r="A396" s="182">
        <v>2040802</v>
      </c>
      <c r="B396" s="185" t="s">
        <v>474</v>
      </c>
      <c r="C396" s="186">
        <v>0</v>
      </c>
      <c r="D396" s="24"/>
      <c r="E396" s="184"/>
    </row>
    <row r="397" s="112" customFormat="1" ht="17" customHeight="1" spans="1:5">
      <c r="A397" s="182">
        <v>2040803</v>
      </c>
      <c r="B397" s="185" t="s">
        <v>475</v>
      </c>
      <c r="C397" s="186">
        <v>0</v>
      </c>
      <c r="D397" s="24"/>
      <c r="E397" s="184"/>
    </row>
    <row r="398" s="112" customFormat="1" ht="17" customHeight="1" spans="1:5">
      <c r="A398" s="182">
        <v>2040804</v>
      </c>
      <c r="B398" s="185" t="s">
        <v>722</v>
      </c>
      <c r="C398" s="186">
        <v>0</v>
      </c>
      <c r="D398" s="24"/>
      <c r="E398" s="184"/>
    </row>
    <row r="399" s="112" customFormat="1" ht="17" customHeight="1" spans="1:5">
      <c r="A399" s="182">
        <v>2040805</v>
      </c>
      <c r="B399" s="185" t="s">
        <v>723</v>
      </c>
      <c r="C399" s="186">
        <v>0</v>
      </c>
      <c r="D399" s="24"/>
      <c r="E399" s="184"/>
    </row>
    <row r="400" s="112" customFormat="1" ht="17" customHeight="1" spans="1:5">
      <c r="A400" s="182">
        <v>2040806</v>
      </c>
      <c r="B400" s="185" t="s">
        <v>724</v>
      </c>
      <c r="C400" s="186">
        <v>0</v>
      </c>
      <c r="D400" s="24"/>
      <c r="E400" s="184"/>
    </row>
    <row r="401" s="112" customFormat="1" ht="17" customHeight="1" spans="1:5">
      <c r="A401" s="182">
        <v>2040850</v>
      </c>
      <c r="B401" s="185" t="s">
        <v>482</v>
      </c>
      <c r="C401" s="186">
        <v>0</v>
      </c>
      <c r="D401" s="24"/>
      <c r="E401" s="184"/>
    </row>
    <row r="402" s="112" customFormat="1" ht="17" customHeight="1" spans="1:5">
      <c r="A402" s="182">
        <v>2040899</v>
      </c>
      <c r="B402" s="185" t="s">
        <v>725</v>
      </c>
      <c r="C402" s="186">
        <v>0</v>
      </c>
      <c r="D402" s="24"/>
      <c r="E402" s="184"/>
    </row>
    <row r="403" s="112" customFormat="1" ht="17" customHeight="1" spans="1:5">
      <c r="A403" s="182">
        <v>20409</v>
      </c>
      <c r="B403" s="183" t="s">
        <v>726</v>
      </c>
      <c r="C403" s="24">
        <f>SUM(C404:C410)</f>
        <v>0</v>
      </c>
      <c r="D403" s="24">
        <f>SUM(D404:D410)</f>
        <v>0</v>
      </c>
      <c r="E403" s="184"/>
    </row>
    <row r="404" s="112" customFormat="1" ht="17" customHeight="1" spans="1:5">
      <c r="A404" s="182">
        <v>2040901</v>
      </c>
      <c r="B404" s="185" t="s">
        <v>473</v>
      </c>
      <c r="C404" s="186">
        <v>0</v>
      </c>
      <c r="D404" s="24"/>
      <c r="E404" s="184"/>
    </row>
    <row r="405" s="112" customFormat="1" ht="17" customHeight="1" spans="1:5">
      <c r="A405" s="182">
        <v>2040902</v>
      </c>
      <c r="B405" s="185" t="s">
        <v>474</v>
      </c>
      <c r="C405" s="186">
        <v>0</v>
      </c>
      <c r="D405" s="24"/>
      <c r="E405" s="184"/>
    </row>
    <row r="406" s="112" customFormat="1" ht="17" customHeight="1" spans="1:5">
      <c r="A406" s="182">
        <v>2040903</v>
      </c>
      <c r="B406" s="185" t="s">
        <v>475</v>
      </c>
      <c r="C406" s="186">
        <v>0</v>
      </c>
      <c r="D406" s="24"/>
      <c r="E406" s="184"/>
    </row>
    <row r="407" s="112" customFormat="1" ht="17" customHeight="1" spans="1:5">
      <c r="A407" s="182">
        <v>2040904</v>
      </c>
      <c r="B407" s="185" t="s">
        <v>727</v>
      </c>
      <c r="C407" s="186">
        <v>0</v>
      </c>
      <c r="D407" s="24"/>
      <c r="E407" s="184"/>
    </row>
    <row r="408" s="112" customFormat="1" ht="17" customHeight="1" spans="1:5">
      <c r="A408" s="182">
        <v>2040905</v>
      </c>
      <c r="B408" s="185" t="s">
        <v>728</v>
      </c>
      <c r="C408" s="186">
        <v>0</v>
      </c>
      <c r="D408" s="24"/>
      <c r="E408" s="184"/>
    </row>
    <row r="409" s="112" customFormat="1" ht="17" customHeight="1" spans="1:5">
      <c r="A409" s="182">
        <v>2040950</v>
      </c>
      <c r="B409" s="185" t="s">
        <v>482</v>
      </c>
      <c r="C409" s="186">
        <v>0</v>
      </c>
      <c r="D409" s="24"/>
      <c r="E409" s="184"/>
    </row>
    <row r="410" s="112" customFormat="1" ht="17" customHeight="1" spans="1:5">
      <c r="A410" s="22">
        <v>2040999</v>
      </c>
      <c r="B410" s="185" t="s">
        <v>729</v>
      </c>
      <c r="C410" s="186">
        <v>0</v>
      </c>
      <c r="D410" s="24"/>
      <c r="E410" s="184"/>
    </row>
    <row r="411" s="112" customFormat="1" ht="17" customHeight="1" spans="1:5">
      <c r="A411" s="22">
        <v>20410</v>
      </c>
      <c r="B411" s="183" t="s">
        <v>730</v>
      </c>
      <c r="C411" s="24">
        <f>SUM(C412:C418)</f>
        <v>0</v>
      </c>
      <c r="D411" s="24">
        <f>SUM(D412:D418)</f>
        <v>0</v>
      </c>
      <c r="E411" s="184"/>
    </row>
    <row r="412" s="112" customFormat="1" ht="17" customHeight="1" spans="1:5">
      <c r="A412" s="22">
        <v>2041001</v>
      </c>
      <c r="B412" s="185" t="s">
        <v>473</v>
      </c>
      <c r="C412" s="186">
        <v>0</v>
      </c>
      <c r="D412" s="24"/>
      <c r="E412" s="184"/>
    </row>
    <row r="413" s="112" customFormat="1" ht="17" customHeight="1" spans="1:5">
      <c r="A413" s="22">
        <v>2041002</v>
      </c>
      <c r="B413" s="185" t="s">
        <v>474</v>
      </c>
      <c r="C413" s="186">
        <v>0</v>
      </c>
      <c r="D413" s="24"/>
      <c r="E413" s="184"/>
    </row>
    <row r="414" s="112" customFormat="1" ht="17" customHeight="1" spans="1:5">
      <c r="A414" s="22">
        <v>2041003</v>
      </c>
      <c r="B414" s="185" t="s">
        <v>731</v>
      </c>
      <c r="C414" s="186">
        <v>0</v>
      </c>
      <c r="D414" s="24"/>
      <c r="E414" s="184"/>
    </row>
    <row r="415" s="112" customFormat="1" ht="17" customHeight="1" spans="1:5">
      <c r="A415" s="22">
        <v>2041004</v>
      </c>
      <c r="B415" s="185" t="s">
        <v>732</v>
      </c>
      <c r="C415" s="186">
        <v>0</v>
      </c>
      <c r="D415" s="24"/>
      <c r="E415" s="184"/>
    </row>
    <row r="416" s="112" customFormat="1" ht="17" customHeight="1" spans="1:5">
      <c r="A416" s="22">
        <v>2041005</v>
      </c>
      <c r="B416" s="185" t="s">
        <v>733</v>
      </c>
      <c r="C416" s="186">
        <v>0</v>
      </c>
      <c r="D416" s="24"/>
      <c r="E416" s="184"/>
    </row>
    <row r="417" s="112" customFormat="1" ht="17" customHeight="1" spans="1:5">
      <c r="A417" s="182">
        <v>2041006</v>
      </c>
      <c r="B417" s="185" t="s">
        <v>686</v>
      </c>
      <c r="C417" s="186">
        <v>0</v>
      </c>
      <c r="D417" s="24"/>
      <c r="E417" s="184"/>
    </row>
    <row r="418" s="112" customFormat="1" ht="17" customHeight="1" spans="1:5">
      <c r="A418" s="182">
        <v>2041099</v>
      </c>
      <c r="B418" s="185" t="s">
        <v>734</v>
      </c>
      <c r="C418" s="186">
        <v>0</v>
      </c>
      <c r="D418" s="24"/>
      <c r="E418" s="184"/>
    </row>
    <row r="419" s="112" customFormat="1" ht="17" customHeight="1" spans="1:5">
      <c r="A419" s="182">
        <v>20411</v>
      </c>
      <c r="B419" s="183" t="s">
        <v>735</v>
      </c>
      <c r="C419" s="24">
        <f>SUM(C420:C427)</f>
        <v>0</v>
      </c>
      <c r="D419" s="24">
        <f>SUM(D420:D427)</f>
        <v>0</v>
      </c>
      <c r="E419" s="184"/>
    </row>
    <row r="420" s="112" customFormat="1" ht="17" customHeight="1" spans="1:5">
      <c r="A420" s="182">
        <v>2041101</v>
      </c>
      <c r="B420" s="185" t="s">
        <v>736</v>
      </c>
      <c r="C420" s="186">
        <v>0</v>
      </c>
      <c r="D420" s="24"/>
      <c r="E420" s="184"/>
    </row>
    <row r="421" s="112" customFormat="1" ht="17" customHeight="1" spans="1:5">
      <c r="A421" s="182">
        <v>2041102</v>
      </c>
      <c r="B421" s="185" t="s">
        <v>473</v>
      </c>
      <c r="C421" s="186">
        <v>0</v>
      </c>
      <c r="D421" s="24"/>
      <c r="E421" s="184"/>
    </row>
    <row r="422" s="112" customFormat="1" ht="17" customHeight="1" spans="1:5">
      <c r="A422" s="182">
        <v>2041103</v>
      </c>
      <c r="B422" s="185" t="s">
        <v>737</v>
      </c>
      <c r="C422" s="186">
        <v>0</v>
      </c>
      <c r="D422" s="24"/>
      <c r="E422" s="184"/>
    </row>
    <row r="423" s="112" customFormat="1" ht="17" customHeight="1" spans="1:5">
      <c r="A423" s="182">
        <v>2041104</v>
      </c>
      <c r="B423" s="185" t="s">
        <v>738</v>
      </c>
      <c r="C423" s="186">
        <v>0</v>
      </c>
      <c r="D423" s="24"/>
      <c r="E423" s="184"/>
    </row>
    <row r="424" s="112" customFormat="1" ht="17" customHeight="1" spans="1:5">
      <c r="A424" s="182">
        <v>2041105</v>
      </c>
      <c r="B424" s="185" t="s">
        <v>739</v>
      </c>
      <c r="C424" s="186">
        <v>0</v>
      </c>
      <c r="D424" s="24"/>
      <c r="E424" s="184"/>
    </row>
    <row r="425" s="112" customFormat="1" ht="17" customHeight="1" spans="1:5">
      <c r="A425" s="182">
        <v>2041106</v>
      </c>
      <c r="B425" s="185" t="s">
        <v>740</v>
      </c>
      <c r="C425" s="186">
        <v>0</v>
      </c>
      <c r="D425" s="24"/>
      <c r="E425" s="184"/>
    </row>
    <row r="426" s="112" customFormat="1" ht="17" customHeight="1" spans="1:5">
      <c r="A426" s="182">
        <v>2041107</v>
      </c>
      <c r="B426" s="185" t="s">
        <v>741</v>
      </c>
      <c r="C426" s="186">
        <v>0</v>
      </c>
      <c r="D426" s="24"/>
      <c r="E426" s="184"/>
    </row>
    <row r="427" s="112" customFormat="1" ht="17" customHeight="1" spans="1:5">
      <c r="A427" s="182">
        <v>2041108</v>
      </c>
      <c r="B427" s="185" t="s">
        <v>742</v>
      </c>
      <c r="C427" s="186">
        <v>0</v>
      </c>
      <c r="D427" s="24"/>
      <c r="E427" s="184"/>
    </row>
    <row r="428" s="112" customFormat="1" ht="17" customHeight="1" spans="1:5">
      <c r="A428" s="182">
        <v>20499</v>
      </c>
      <c r="B428" s="183" t="s">
        <v>743</v>
      </c>
      <c r="C428" s="24">
        <f>C429+C430</f>
        <v>0</v>
      </c>
      <c r="D428" s="24">
        <f>D429+D430</f>
        <v>0</v>
      </c>
      <c r="E428" s="184"/>
    </row>
    <row r="429" s="112" customFormat="1" ht="17" customHeight="1" spans="1:5">
      <c r="A429" s="182">
        <v>2049901</v>
      </c>
      <c r="B429" s="185" t="s">
        <v>744</v>
      </c>
      <c r="C429" s="186"/>
      <c r="D429" s="24"/>
      <c r="E429" s="184"/>
    </row>
    <row r="430" s="112" customFormat="1" ht="17" customHeight="1" spans="1:5">
      <c r="A430" s="182">
        <v>2049902</v>
      </c>
      <c r="B430" s="185" t="s">
        <v>745</v>
      </c>
      <c r="C430" s="186"/>
      <c r="D430" s="24"/>
      <c r="E430" s="184"/>
    </row>
    <row r="431" s="112" customFormat="1" ht="17" customHeight="1" spans="1:5">
      <c r="A431" s="182">
        <v>205</v>
      </c>
      <c r="B431" s="183" t="s">
        <v>746</v>
      </c>
      <c r="C431" s="24">
        <f>C432+C437+C446+C453+C459+C463+C467+C471+C477+C484</f>
        <v>14993</v>
      </c>
      <c r="D431" s="24">
        <f>D432+D437+D446+D453+D459+D463+D467+D471+D477+D484</f>
        <v>8172</v>
      </c>
      <c r="E431" s="184">
        <f t="shared" ref="E431:E433" si="26">(D431/C431)*100</f>
        <v>54.5054358700727</v>
      </c>
    </row>
    <row r="432" s="112" customFormat="1" ht="17" customHeight="1" spans="1:5">
      <c r="A432" s="182">
        <v>20501</v>
      </c>
      <c r="B432" s="183" t="s">
        <v>747</v>
      </c>
      <c r="C432" s="24">
        <f>SUM(C433:C436)</f>
        <v>345</v>
      </c>
      <c r="D432" s="24">
        <f>SUM(D433:D436)</f>
        <v>243</v>
      </c>
      <c r="E432" s="184">
        <f t="shared" si="26"/>
        <v>70.4347826086957</v>
      </c>
    </row>
    <row r="433" s="112" customFormat="1" ht="17" customHeight="1" spans="1:5">
      <c r="A433" s="182">
        <v>2050101</v>
      </c>
      <c r="B433" s="185" t="s">
        <v>473</v>
      </c>
      <c r="C433" s="186">
        <v>137</v>
      </c>
      <c r="D433" s="24">
        <v>61</v>
      </c>
      <c r="E433" s="184">
        <f t="shared" si="26"/>
        <v>44.5255474452555</v>
      </c>
    </row>
    <row r="434" s="112" customFormat="1" ht="17" customHeight="1" spans="1:5">
      <c r="A434" s="182">
        <v>2050102</v>
      </c>
      <c r="B434" s="185" t="s">
        <v>474</v>
      </c>
      <c r="C434" s="186">
        <v>0</v>
      </c>
      <c r="D434" s="24"/>
      <c r="E434" s="184"/>
    </row>
    <row r="435" s="112" customFormat="1" ht="17" customHeight="1" spans="1:5">
      <c r="A435" s="182">
        <v>2050103</v>
      </c>
      <c r="B435" s="185" t="s">
        <v>475</v>
      </c>
      <c r="C435" s="186">
        <v>0</v>
      </c>
      <c r="D435" s="24"/>
      <c r="E435" s="184"/>
    </row>
    <row r="436" s="112" customFormat="1" ht="17" customHeight="1" spans="1:5">
      <c r="A436" s="182">
        <v>2050199</v>
      </c>
      <c r="B436" s="185" t="s">
        <v>748</v>
      </c>
      <c r="C436" s="186">
        <v>208</v>
      </c>
      <c r="D436" s="24">
        <v>182</v>
      </c>
      <c r="E436" s="184">
        <f t="shared" ref="E436:E441" si="27">(D436/C436)*100</f>
        <v>87.5</v>
      </c>
    </row>
    <row r="437" s="112" customFormat="1" ht="17" customHeight="1" spans="1:5">
      <c r="A437" s="182">
        <v>20502</v>
      </c>
      <c r="B437" s="183" t="s">
        <v>749</v>
      </c>
      <c r="C437" s="24">
        <f>SUM(C438:C445)</f>
        <v>12525</v>
      </c>
      <c r="D437" s="24">
        <f>SUM(D438:D445)</f>
        <v>7053</v>
      </c>
      <c r="E437" s="184">
        <f t="shared" si="27"/>
        <v>56.311377245509</v>
      </c>
    </row>
    <row r="438" s="112" customFormat="1" ht="17" customHeight="1" spans="1:5">
      <c r="A438" s="182">
        <v>2050201</v>
      </c>
      <c r="B438" s="185" t="s">
        <v>750</v>
      </c>
      <c r="C438" s="186">
        <v>193</v>
      </c>
      <c r="D438" s="24">
        <v>418</v>
      </c>
      <c r="E438" s="184">
        <f t="shared" si="27"/>
        <v>216.580310880829</v>
      </c>
    </row>
    <row r="439" s="112" customFormat="1" ht="17" customHeight="1" spans="1:5">
      <c r="A439" s="182">
        <v>2050202</v>
      </c>
      <c r="B439" s="185" t="s">
        <v>751</v>
      </c>
      <c r="C439" s="186">
        <v>5722</v>
      </c>
      <c r="D439" s="24">
        <v>2556</v>
      </c>
      <c r="E439" s="184">
        <f t="shared" si="27"/>
        <v>44.6696959105208</v>
      </c>
    </row>
    <row r="440" s="112" customFormat="1" ht="17" customHeight="1" spans="1:5">
      <c r="A440" s="182">
        <v>2050203</v>
      </c>
      <c r="B440" s="185" t="s">
        <v>752</v>
      </c>
      <c r="C440" s="186">
        <v>4840</v>
      </c>
      <c r="D440" s="24">
        <v>2856</v>
      </c>
      <c r="E440" s="184">
        <f t="shared" si="27"/>
        <v>59.0082644628099</v>
      </c>
    </row>
    <row r="441" s="112" customFormat="1" ht="17" customHeight="1" spans="1:5">
      <c r="A441" s="182">
        <v>2050204</v>
      </c>
      <c r="B441" s="185" t="s">
        <v>753</v>
      </c>
      <c r="C441" s="186">
        <v>1767</v>
      </c>
      <c r="D441" s="24">
        <v>903</v>
      </c>
      <c r="E441" s="184">
        <f t="shared" si="27"/>
        <v>51.1035653650255</v>
      </c>
    </row>
    <row r="442" s="112" customFormat="1" ht="17" customHeight="1" spans="1:5">
      <c r="A442" s="182">
        <v>2050205</v>
      </c>
      <c r="B442" s="185" t="s">
        <v>754</v>
      </c>
      <c r="C442" s="186">
        <v>0</v>
      </c>
      <c r="D442" s="24"/>
      <c r="E442" s="184"/>
    </row>
    <row r="443" s="112" customFormat="1" ht="17" customHeight="1" spans="1:5">
      <c r="A443" s="182">
        <v>2050206</v>
      </c>
      <c r="B443" s="185" t="s">
        <v>755</v>
      </c>
      <c r="C443" s="186">
        <v>0</v>
      </c>
      <c r="D443" s="24"/>
      <c r="E443" s="184"/>
    </row>
    <row r="444" s="112" customFormat="1" ht="17" customHeight="1" spans="1:5">
      <c r="A444" s="182">
        <v>2050207</v>
      </c>
      <c r="B444" s="185" t="s">
        <v>756</v>
      </c>
      <c r="C444" s="186">
        <v>0</v>
      </c>
      <c r="D444" s="24"/>
      <c r="E444" s="184"/>
    </row>
    <row r="445" s="112" customFormat="1" ht="17" customHeight="1" spans="1:5">
      <c r="A445" s="182">
        <v>2050299</v>
      </c>
      <c r="B445" s="185" t="s">
        <v>757</v>
      </c>
      <c r="C445" s="186">
        <v>3</v>
      </c>
      <c r="D445" s="24">
        <v>320</v>
      </c>
      <c r="E445" s="184">
        <f t="shared" ref="E445:E448" si="28">(D445/C445)*100</f>
        <v>10666.6666666667</v>
      </c>
    </row>
    <row r="446" s="112" customFormat="1" ht="17" customHeight="1" spans="1:5">
      <c r="A446" s="182">
        <v>20503</v>
      </c>
      <c r="B446" s="183" t="s">
        <v>758</v>
      </c>
      <c r="C446" s="24">
        <f>SUM(C447:C452)</f>
        <v>975</v>
      </c>
      <c r="D446" s="24">
        <f>SUM(D447:D452)</f>
        <v>443</v>
      </c>
      <c r="E446" s="184">
        <f t="shared" si="28"/>
        <v>45.4358974358974</v>
      </c>
    </row>
    <row r="447" s="112" customFormat="1" ht="17" customHeight="1" spans="1:5">
      <c r="A447" s="22">
        <v>2050301</v>
      </c>
      <c r="B447" s="185" t="s">
        <v>759</v>
      </c>
      <c r="C447" s="186">
        <v>0</v>
      </c>
      <c r="D447" s="24"/>
      <c r="E447" s="184"/>
    </row>
    <row r="448" s="112" customFormat="1" ht="17" customHeight="1" spans="1:5">
      <c r="A448" s="22">
        <v>2050302</v>
      </c>
      <c r="B448" s="185" t="s">
        <v>760</v>
      </c>
      <c r="C448" s="186">
        <v>25</v>
      </c>
      <c r="D448" s="24"/>
      <c r="E448" s="184">
        <f t="shared" si="28"/>
        <v>0</v>
      </c>
    </row>
    <row r="449" s="112" customFormat="1" ht="17" customHeight="1" spans="1:5">
      <c r="A449" s="22">
        <v>2050303</v>
      </c>
      <c r="B449" s="185" t="s">
        <v>761</v>
      </c>
      <c r="C449" s="186">
        <v>0</v>
      </c>
      <c r="D449" s="24"/>
      <c r="E449" s="184"/>
    </row>
    <row r="450" s="112" customFormat="1" ht="17" customHeight="1" spans="1:5">
      <c r="A450" s="22">
        <v>2050304</v>
      </c>
      <c r="B450" s="185" t="s">
        <v>762</v>
      </c>
      <c r="C450" s="186">
        <v>950</v>
      </c>
      <c r="D450" s="24">
        <v>443</v>
      </c>
      <c r="E450" s="184">
        <f>(D450/C450)*100</f>
        <v>46.6315789473684</v>
      </c>
    </row>
    <row r="451" s="112" customFormat="1" ht="17" customHeight="1" spans="1:5">
      <c r="A451" s="22">
        <v>2050305</v>
      </c>
      <c r="B451" s="185" t="s">
        <v>763</v>
      </c>
      <c r="C451" s="186">
        <v>0</v>
      </c>
      <c r="D451" s="24"/>
      <c r="E451" s="184"/>
    </row>
    <row r="452" s="112" customFormat="1" ht="17" customHeight="1" spans="1:5">
      <c r="A452" s="22">
        <v>2050399</v>
      </c>
      <c r="B452" s="185" t="s">
        <v>764</v>
      </c>
      <c r="C452" s="186">
        <v>0</v>
      </c>
      <c r="D452" s="24"/>
      <c r="E452" s="184"/>
    </row>
    <row r="453" s="112" customFormat="1" ht="17" customHeight="1" spans="1:5">
      <c r="A453" s="22">
        <v>20504</v>
      </c>
      <c r="B453" s="183" t="s">
        <v>765</v>
      </c>
      <c r="C453" s="24">
        <f>SUM(C454:C458)</f>
        <v>0</v>
      </c>
      <c r="D453" s="24">
        <f>SUM(D454:D458)</f>
        <v>0</v>
      </c>
      <c r="E453" s="184"/>
    </row>
    <row r="454" s="112" customFormat="1" ht="17" customHeight="1" spans="1:5">
      <c r="A454" s="22">
        <v>2050401</v>
      </c>
      <c r="B454" s="185" t="s">
        <v>766</v>
      </c>
      <c r="C454" s="186">
        <v>0</v>
      </c>
      <c r="D454" s="24"/>
      <c r="E454" s="184"/>
    </row>
    <row r="455" s="112" customFormat="1" ht="17" customHeight="1" spans="1:5">
      <c r="A455" s="22">
        <v>2050402</v>
      </c>
      <c r="B455" s="185" t="s">
        <v>767</v>
      </c>
      <c r="C455" s="186">
        <v>0</v>
      </c>
      <c r="D455" s="24"/>
      <c r="E455" s="184"/>
    </row>
    <row r="456" s="112" customFormat="1" ht="17" customHeight="1" spans="1:5">
      <c r="A456" s="22">
        <v>2050403</v>
      </c>
      <c r="B456" s="185" t="s">
        <v>768</v>
      </c>
      <c r="C456" s="186">
        <v>0</v>
      </c>
      <c r="D456" s="24"/>
      <c r="E456" s="184"/>
    </row>
    <row r="457" s="112" customFormat="1" ht="17" customHeight="1" spans="1:5">
      <c r="A457" s="22">
        <v>2050404</v>
      </c>
      <c r="B457" s="185" t="s">
        <v>769</v>
      </c>
      <c r="C457" s="186">
        <v>0</v>
      </c>
      <c r="D457" s="24"/>
      <c r="E457" s="184"/>
    </row>
    <row r="458" s="112" customFormat="1" ht="17" customHeight="1" spans="1:5">
      <c r="A458" s="22">
        <v>2050499</v>
      </c>
      <c r="B458" s="185" t="s">
        <v>770</v>
      </c>
      <c r="C458" s="186">
        <v>0</v>
      </c>
      <c r="D458" s="24"/>
      <c r="E458" s="184"/>
    </row>
    <row r="459" s="112" customFormat="1" ht="17" customHeight="1" spans="1:5">
      <c r="A459" s="22">
        <v>20505</v>
      </c>
      <c r="B459" s="183" t="s">
        <v>771</v>
      </c>
      <c r="C459" s="24">
        <f>SUM(C460:C462)</f>
        <v>99</v>
      </c>
      <c r="D459" s="24">
        <f>SUM(D460:D462)</f>
        <v>54</v>
      </c>
      <c r="E459" s="184">
        <f>(D459/C459)*100</f>
        <v>54.5454545454545</v>
      </c>
    </row>
    <row r="460" s="112" customFormat="1" ht="17" customHeight="1" spans="1:5">
      <c r="A460" s="22">
        <v>2050501</v>
      </c>
      <c r="B460" s="185" t="s">
        <v>772</v>
      </c>
      <c r="C460" s="186">
        <v>99</v>
      </c>
      <c r="D460" s="24">
        <v>54</v>
      </c>
      <c r="E460" s="184">
        <f>(D460/C460)*100</f>
        <v>54.5454545454545</v>
      </c>
    </row>
    <row r="461" s="112" customFormat="1" ht="17" customHeight="1" spans="1:5">
      <c r="A461" s="22">
        <v>2050502</v>
      </c>
      <c r="B461" s="185" t="s">
        <v>773</v>
      </c>
      <c r="C461" s="186">
        <v>0</v>
      </c>
      <c r="D461" s="24"/>
      <c r="E461" s="184"/>
    </row>
    <row r="462" s="112" customFormat="1" ht="17" customHeight="1" spans="1:5">
      <c r="A462" s="22">
        <v>2050599</v>
      </c>
      <c r="B462" s="185" t="s">
        <v>774</v>
      </c>
      <c r="C462" s="186">
        <v>0</v>
      </c>
      <c r="D462" s="24"/>
      <c r="E462" s="184"/>
    </row>
    <row r="463" s="112" customFormat="1" ht="17" customHeight="1" spans="1:5">
      <c r="A463" s="22">
        <v>20506</v>
      </c>
      <c r="B463" s="183" t="s">
        <v>775</v>
      </c>
      <c r="C463" s="24">
        <f>SUM(C464:C466)</f>
        <v>0</v>
      </c>
      <c r="D463" s="24">
        <f>SUM(D464:D466)</f>
        <v>0</v>
      </c>
      <c r="E463" s="184"/>
    </row>
    <row r="464" s="112" customFormat="1" ht="17" customHeight="1" spans="1:5">
      <c r="A464" s="22">
        <v>2050601</v>
      </c>
      <c r="B464" s="185" t="s">
        <v>776</v>
      </c>
      <c r="C464" s="186">
        <v>0</v>
      </c>
      <c r="D464" s="24"/>
      <c r="E464" s="184"/>
    </row>
    <row r="465" s="112" customFormat="1" ht="17" customHeight="1" spans="1:5">
      <c r="A465" s="22">
        <v>2050602</v>
      </c>
      <c r="B465" s="185" t="s">
        <v>777</v>
      </c>
      <c r="C465" s="186">
        <v>0</v>
      </c>
      <c r="D465" s="24"/>
      <c r="E465" s="184"/>
    </row>
    <row r="466" s="112" customFormat="1" ht="17" customHeight="1" spans="1:5">
      <c r="A466" s="22">
        <v>2050699</v>
      </c>
      <c r="B466" s="185" t="s">
        <v>778</v>
      </c>
      <c r="C466" s="186">
        <v>0</v>
      </c>
      <c r="D466" s="24"/>
      <c r="E466" s="184"/>
    </row>
    <row r="467" s="112" customFormat="1" ht="17" customHeight="1" spans="1:5">
      <c r="A467" s="22">
        <v>20507</v>
      </c>
      <c r="B467" s="183" t="s">
        <v>779</v>
      </c>
      <c r="C467" s="24">
        <f>SUM(C468:C470)</f>
        <v>160</v>
      </c>
      <c r="D467" s="24">
        <f>SUM(D468:D470)</f>
        <v>124</v>
      </c>
      <c r="E467" s="184">
        <f t="shared" ref="E467:E473" si="29">(D467/C467)*100</f>
        <v>77.5</v>
      </c>
    </row>
    <row r="468" s="112" customFormat="1" ht="17" customHeight="1" spans="1:5">
      <c r="A468" s="22">
        <v>2050701</v>
      </c>
      <c r="B468" s="185" t="s">
        <v>780</v>
      </c>
      <c r="C468" s="186">
        <v>160</v>
      </c>
      <c r="D468" s="24">
        <v>124</v>
      </c>
      <c r="E468" s="184">
        <f t="shared" si="29"/>
        <v>77.5</v>
      </c>
    </row>
    <row r="469" s="112" customFormat="1" ht="17" customHeight="1" spans="1:5">
      <c r="A469" s="22">
        <v>2050702</v>
      </c>
      <c r="B469" s="185" t="s">
        <v>781</v>
      </c>
      <c r="C469" s="186">
        <v>0</v>
      </c>
      <c r="D469" s="24"/>
      <c r="E469" s="184"/>
    </row>
    <row r="470" s="112" customFormat="1" ht="17" customHeight="1" spans="1:5">
      <c r="A470" s="22">
        <v>2050799</v>
      </c>
      <c r="B470" s="185" t="s">
        <v>782</v>
      </c>
      <c r="C470" s="186">
        <v>0</v>
      </c>
      <c r="D470" s="24"/>
      <c r="E470" s="184"/>
    </row>
    <row r="471" s="112" customFormat="1" ht="17" customHeight="1" spans="1:5">
      <c r="A471" s="22">
        <v>20508</v>
      </c>
      <c r="B471" s="183" t="s">
        <v>783</v>
      </c>
      <c r="C471" s="24">
        <f>SUM(C472:C476)</f>
        <v>387</v>
      </c>
      <c r="D471" s="24">
        <f>SUM(D472:D476)</f>
        <v>255</v>
      </c>
      <c r="E471" s="184">
        <f t="shared" si="29"/>
        <v>65.8914728682171</v>
      </c>
    </row>
    <row r="472" s="112" customFormat="1" ht="17" customHeight="1" spans="1:5">
      <c r="A472" s="22">
        <v>2050801</v>
      </c>
      <c r="B472" s="185" t="s">
        <v>784</v>
      </c>
      <c r="C472" s="186">
        <v>257</v>
      </c>
      <c r="D472" s="24">
        <v>204</v>
      </c>
      <c r="E472" s="184">
        <f t="shared" si="29"/>
        <v>79.3774319066148</v>
      </c>
    </row>
    <row r="473" s="112" customFormat="1" ht="17" customHeight="1" spans="1:5">
      <c r="A473" s="22">
        <v>2050802</v>
      </c>
      <c r="B473" s="185" t="s">
        <v>785</v>
      </c>
      <c r="C473" s="186">
        <v>130</v>
      </c>
      <c r="D473" s="24">
        <v>51</v>
      </c>
      <c r="E473" s="184">
        <f t="shared" si="29"/>
        <v>39.2307692307692</v>
      </c>
    </row>
    <row r="474" s="112" customFormat="1" ht="17" customHeight="1" spans="1:5">
      <c r="A474" s="22">
        <v>2050803</v>
      </c>
      <c r="B474" s="185" t="s">
        <v>786</v>
      </c>
      <c r="C474" s="186">
        <v>0</v>
      </c>
      <c r="D474" s="24"/>
      <c r="E474" s="184"/>
    </row>
    <row r="475" s="112" customFormat="1" ht="17" customHeight="1" spans="1:5">
      <c r="A475" s="22">
        <v>2050804</v>
      </c>
      <c r="B475" s="185" t="s">
        <v>787</v>
      </c>
      <c r="C475" s="186">
        <v>0</v>
      </c>
      <c r="D475" s="24"/>
      <c r="E475" s="184"/>
    </row>
    <row r="476" s="112" customFormat="1" ht="17" customHeight="1" spans="1:5">
      <c r="A476" s="22">
        <v>2050899</v>
      </c>
      <c r="B476" s="185" t="s">
        <v>788</v>
      </c>
      <c r="C476" s="186">
        <v>0</v>
      </c>
      <c r="D476" s="24"/>
      <c r="E476" s="184"/>
    </row>
    <row r="477" s="112" customFormat="1" ht="17" customHeight="1" spans="1:5">
      <c r="A477" s="22">
        <v>20509</v>
      </c>
      <c r="B477" s="183" t="s">
        <v>789</v>
      </c>
      <c r="C477" s="24">
        <f>SUM(C478:C483)</f>
        <v>502</v>
      </c>
      <c r="D477" s="24">
        <f>SUM(D478:D483)</f>
        <v>0</v>
      </c>
      <c r="E477" s="184">
        <f>(D477/C477)*100</f>
        <v>0</v>
      </c>
    </row>
    <row r="478" s="112" customFormat="1" ht="17" customHeight="1" spans="1:5">
      <c r="A478" s="22">
        <v>2050901</v>
      </c>
      <c r="B478" s="185" t="s">
        <v>790</v>
      </c>
      <c r="C478" s="186">
        <v>0</v>
      </c>
      <c r="D478" s="24"/>
      <c r="E478" s="184"/>
    </row>
    <row r="479" s="112" customFormat="1" ht="17" customHeight="1" spans="1:5">
      <c r="A479" s="22">
        <v>2050902</v>
      </c>
      <c r="B479" s="185" t="s">
        <v>791</v>
      </c>
      <c r="C479" s="186">
        <v>0</v>
      </c>
      <c r="D479" s="24"/>
      <c r="E479" s="184"/>
    </row>
    <row r="480" s="112" customFormat="1" ht="17" customHeight="1" spans="1:5">
      <c r="A480" s="22">
        <v>2050903</v>
      </c>
      <c r="B480" s="185" t="s">
        <v>792</v>
      </c>
      <c r="C480" s="186">
        <v>0</v>
      </c>
      <c r="D480" s="24"/>
      <c r="E480" s="184"/>
    </row>
    <row r="481" s="112" customFormat="1" ht="17" customHeight="1" spans="1:5">
      <c r="A481" s="22">
        <v>2050904</v>
      </c>
      <c r="B481" s="185" t="s">
        <v>793</v>
      </c>
      <c r="C481" s="186">
        <v>0</v>
      </c>
      <c r="D481" s="24"/>
      <c r="E481" s="184"/>
    </row>
    <row r="482" s="112" customFormat="1" ht="17" customHeight="1" spans="1:5">
      <c r="A482" s="22">
        <v>2050905</v>
      </c>
      <c r="B482" s="185" t="s">
        <v>794</v>
      </c>
      <c r="C482" s="186">
        <v>0</v>
      </c>
      <c r="D482" s="24"/>
      <c r="E482" s="184"/>
    </row>
    <row r="483" s="112" customFormat="1" ht="17" customHeight="1" spans="1:5">
      <c r="A483" s="22">
        <v>2050999</v>
      </c>
      <c r="B483" s="185" t="s">
        <v>795</v>
      </c>
      <c r="C483" s="186">
        <v>502</v>
      </c>
      <c r="D483" s="24"/>
      <c r="E483" s="184">
        <f t="shared" ref="E483:E488" si="30">(D483/C483)*100</f>
        <v>0</v>
      </c>
    </row>
    <row r="484" s="112" customFormat="1" ht="17" customHeight="1" spans="1:5">
      <c r="A484" s="22">
        <v>20599</v>
      </c>
      <c r="B484" s="183" t="s">
        <v>796</v>
      </c>
      <c r="C484" s="24">
        <f>C485</f>
        <v>0</v>
      </c>
      <c r="D484" s="24">
        <f>D485</f>
        <v>0</v>
      </c>
      <c r="E484" s="184"/>
    </row>
    <row r="485" s="112" customFormat="1" ht="17" customHeight="1" spans="1:5">
      <c r="A485" s="22">
        <v>2059999</v>
      </c>
      <c r="B485" s="185" t="s">
        <v>797</v>
      </c>
      <c r="C485" s="186"/>
      <c r="D485" s="24"/>
      <c r="E485" s="184"/>
    </row>
    <row r="486" s="112" customFormat="1" ht="17" customHeight="1" spans="1:5">
      <c r="A486" s="22">
        <v>206</v>
      </c>
      <c r="B486" s="183" t="s">
        <v>798</v>
      </c>
      <c r="C486" s="24">
        <f>SUM(C487,C492,C501,C507,C513,C518,C523,C530,C534,C537)</f>
        <v>2099</v>
      </c>
      <c r="D486" s="24">
        <f>SUM(D487,D492,D501,D507,D513,D518,D523,D530,D534,D537)</f>
        <v>791</v>
      </c>
      <c r="E486" s="184">
        <f t="shared" si="30"/>
        <v>37.6846117198666</v>
      </c>
    </row>
    <row r="487" s="112" customFormat="1" ht="17" customHeight="1" spans="1:5">
      <c r="A487" s="22">
        <v>20601</v>
      </c>
      <c r="B487" s="183" t="s">
        <v>799</v>
      </c>
      <c r="C487" s="24">
        <f>SUM(C488:C491)</f>
        <v>1524</v>
      </c>
      <c r="D487" s="24">
        <f>SUM(D488:D491)</f>
        <v>716</v>
      </c>
      <c r="E487" s="184">
        <f t="shared" si="30"/>
        <v>46.9816272965879</v>
      </c>
    </row>
    <row r="488" s="112" customFormat="1" ht="17" customHeight="1" spans="1:5">
      <c r="A488" s="22">
        <v>2060101</v>
      </c>
      <c r="B488" s="185" t="s">
        <v>473</v>
      </c>
      <c r="C488" s="186">
        <v>175</v>
      </c>
      <c r="D488" s="24">
        <v>93</v>
      </c>
      <c r="E488" s="184">
        <f t="shared" si="30"/>
        <v>53.1428571428571</v>
      </c>
    </row>
    <row r="489" s="112" customFormat="1" ht="17" customHeight="1" spans="1:5">
      <c r="A489" s="22">
        <v>2060102</v>
      </c>
      <c r="B489" s="185" t="s">
        <v>474</v>
      </c>
      <c r="C489" s="186">
        <v>0</v>
      </c>
      <c r="D489" s="24"/>
      <c r="E489" s="184"/>
    </row>
    <row r="490" s="112" customFormat="1" ht="17" customHeight="1" spans="1:5">
      <c r="A490" s="22">
        <v>2060103</v>
      </c>
      <c r="B490" s="185" t="s">
        <v>475</v>
      </c>
      <c r="C490" s="186">
        <v>0</v>
      </c>
      <c r="D490" s="24"/>
      <c r="E490" s="184"/>
    </row>
    <row r="491" s="112" customFormat="1" ht="17" customHeight="1" spans="1:5">
      <c r="A491" s="22">
        <v>2060199</v>
      </c>
      <c r="B491" s="185" t="s">
        <v>800</v>
      </c>
      <c r="C491" s="186">
        <v>1349</v>
      </c>
      <c r="D491" s="24">
        <v>623</v>
      </c>
      <c r="E491" s="184">
        <f>(D491/C491)*100</f>
        <v>46.182357301705</v>
      </c>
    </row>
    <row r="492" s="112" customFormat="1" ht="17" customHeight="1" spans="1:5">
      <c r="A492" s="22">
        <v>20602</v>
      </c>
      <c r="B492" s="183" t="s">
        <v>801</v>
      </c>
      <c r="C492" s="24">
        <f>SUM(C493:C500)</f>
        <v>0</v>
      </c>
      <c r="D492" s="24">
        <f>SUM(D493:D500)</f>
        <v>0</v>
      </c>
      <c r="E492" s="184"/>
    </row>
    <row r="493" s="112" customFormat="1" ht="17" customHeight="1" spans="1:5">
      <c r="A493" s="22">
        <v>2060201</v>
      </c>
      <c r="B493" s="185" t="s">
        <v>802</v>
      </c>
      <c r="C493" s="186">
        <v>0</v>
      </c>
      <c r="D493" s="24"/>
      <c r="E493" s="184"/>
    </row>
    <row r="494" s="112" customFormat="1" ht="17" customHeight="1" spans="1:5">
      <c r="A494" s="22">
        <v>2060202</v>
      </c>
      <c r="B494" s="185" t="s">
        <v>803</v>
      </c>
      <c r="C494" s="186">
        <v>0</v>
      </c>
      <c r="D494" s="24"/>
      <c r="E494" s="184"/>
    </row>
    <row r="495" s="112" customFormat="1" ht="17" customHeight="1" spans="1:5">
      <c r="A495" s="22">
        <v>2060203</v>
      </c>
      <c r="B495" s="185" t="s">
        <v>804</v>
      </c>
      <c r="C495" s="186">
        <v>0</v>
      </c>
      <c r="D495" s="24"/>
      <c r="E495" s="184"/>
    </row>
    <row r="496" s="112" customFormat="1" ht="17" customHeight="1" spans="1:5">
      <c r="A496" s="22">
        <v>2060204</v>
      </c>
      <c r="B496" s="185" t="s">
        <v>805</v>
      </c>
      <c r="C496" s="186">
        <v>0</v>
      </c>
      <c r="D496" s="24"/>
      <c r="E496" s="184"/>
    </row>
    <row r="497" s="112" customFormat="1" ht="17" customHeight="1" spans="1:5">
      <c r="A497" s="22">
        <v>2060205</v>
      </c>
      <c r="B497" s="185" t="s">
        <v>806</v>
      </c>
      <c r="C497" s="186">
        <v>0</v>
      </c>
      <c r="D497" s="24"/>
      <c r="E497" s="184"/>
    </row>
    <row r="498" s="112" customFormat="1" ht="17" customHeight="1" spans="1:5">
      <c r="A498" s="22">
        <v>2060206</v>
      </c>
      <c r="B498" s="185" t="s">
        <v>807</v>
      </c>
      <c r="C498" s="186">
        <v>0</v>
      </c>
      <c r="D498" s="24"/>
      <c r="E498" s="184"/>
    </row>
    <row r="499" s="112" customFormat="1" ht="17" customHeight="1" spans="1:5">
      <c r="A499" s="22">
        <v>2060207</v>
      </c>
      <c r="B499" s="185" t="s">
        <v>808</v>
      </c>
      <c r="C499" s="186">
        <v>0</v>
      </c>
      <c r="D499" s="24"/>
      <c r="E499" s="184"/>
    </row>
    <row r="500" s="112" customFormat="1" ht="17" customHeight="1" spans="1:5">
      <c r="A500" s="22">
        <v>2060299</v>
      </c>
      <c r="B500" s="185" t="s">
        <v>809</v>
      </c>
      <c r="C500" s="186">
        <v>0</v>
      </c>
      <c r="D500" s="24"/>
      <c r="E500" s="184"/>
    </row>
    <row r="501" s="112" customFormat="1" ht="17" customHeight="1" spans="1:5">
      <c r="A501" s="22">
        <v>20603</v>
      </c>
      <c r="B501" s="183" t="s">
        <v>810</v>
      </c>
      <c r="C501" s="24">
        <f>SUM(C502:C506)</f>
        <v>0</v>
      </c>
      <c r="D501" s="24">
        <f>SUM(D502:D506)</f>
        <v>0</v>
      </c>
      <c r="E501" s="184"/>
    </row>
    <row r="502" s="112" customFormat="1" ht="17" customHeight="1" spans="1:5">
      <c r="A502" s="22">
        <v>2060301</v>
      </c>
      <c r="B502" s="185" t="s">
        <v>802</v>
      </c>
      <c r="C502" s="186">
        <v>0</v>
      </c>
      <c r="D502" s="24"/>
      <c r="E502" s="184"/>
    </row>
    <row r="503" s="112" customFormat="1" ht="17" customHeight="1" spans="1:5">
      <c r="A503" s="22">
        <v>2060302</v>
      </c>
      <c r="B503" s="185" t="s">
        <v>811</v>
      </c>
      <c r="C503" s="186">
        <v>0</v>
      </c>
      <c r="D503" s="24"/>
      <c r="E503" s="184"/>
    </row>
    <row r="504" s="112" customFormat="1" ht="17" customHeight="1" spans="1:5">
      <c r="A504" s="22">
        <v>2060303</v>
      </c>
      <c r="B504" s="185" t="s">
        <v>812</v>
      </c>
      <c r="C504" s="186">
        <v>0</v>
      </c>
      <c r="D504" s="24"/>
      <c r="E504" s="184"/>
    </row>
    <row r="505" s="112" customFormat="1" ht="17" customHeight="1" spans="1:5">
      <c r="A505" s="22">
        <v>2060304</v>
      </c>
      <c r="B505" s="185" t="s">
        <v>813</v>
      </c>
      <c r="C505" s="186">
        <v>0</v>
      </c>
      <c r="D505" s="24"/>
      <c r="E505" s="184"/>
    </row>
    <row r="506" s="112" customFormat="1" ht="17" customHeight="1" spans="1:5">
      <c r="A506" s="22">
        <v>2060399</v>
      </c>
      <c r="B506" s="185" t="s">
        <v>814</v>
      </c>
      <c r="C506" s="186">
        <v>0</v>
      </c>
      <c r="D506" s="24"/>
      <c r="E506" s="184"/>
    </row>
    <row r="507" s="112" customFormat="1" ht="17" customHeight="1" spans="1:5">
      <c r="A507" s="22">
        <v>20604</v>
      </c>
      <c r="B507" s="183" t="s">
        <v>815</v>
      </c>
      <c r="C507" s="24">
        <f>SUM(C508:C512)</f>
        <v>500</v>
      </c>
      <c r="D507" s="24">
        <f>SUM(D508:D512)</f>
        <v>50</v>
      </c>
      <c r="E507" s="184">
        <f>(D507/C507)*100</f>
        <v>10</v>
      </c>
    </row>
    <row r="508" s="112" customFormat="1" ht="17" customHeight="1" spans="1:5">
      <c r="A508" s="22">
        <v>2060401</v>
      </c>
      <c r="B508" s="185" t="s">
        <v>802</v>
      </c>
      <c r="C508" s="186">
        <v>0</v>
      </c>
      <c r="D508" s="24"/>
      <c r="E508" s="184"/>
    </row>
    <row r="509" s="112" customFormat="1" ht="17" customHeight="1" spans="1:5">
      <c r="A509" s="22">
        <v>2060402</v>
      </c>
      <c r="B509" s="185" t="s">
        <v>816</v>
      </c>
      <c r="C509" s="186">
        <v>500</v>
      </c>
      <c r="D509" s="24">
        <v>50</v>
      </c>
      <c r="E509" s="184">
        <f>(D509/C509)*100</f>
        <v>10</v>
      </c>
    </row>
    <row r="510" s="112" customFormat="1" ht="17" customHeight="1" spans="1:5">
      <c r="A510" s="22">
        <v>2060403</v>
      </c>
      <c r="B510" s="185" t="s">
        <v>817</v>
      </c>
      <c r="C510" s="186">
        <v>0</v>
      </c>
      <c r="D510" s="24"/>
      <c r="E510" s="184"/>
    </row>
    <row r="511" s="112" customFormat="1" ht="17" customHeight="1" spans="1:5">
      <c r="A511" s="22">
        <v>2060404</v>
      </c>
      <c r="B511" s="185" t="s">
        <v>818</v>
      </c>
      <c r="C511" s="186">
        <v>0</v>
      </c>
      <c r="D511" s="24"/>
      <c r="E511" s="184"/>
    </row>
    <row r="512" s="112" customFormat="1" ht="17" customHeight="1" spans="1:5">
      <c r="A512" s="22">
        <v>2060499</v>
      </c>
      <c r="B512" s="185" t="s">
        <v>819</v>
      </c>
      <c r="C512" s="186">
        <v>0</v>
      </c>
      <c r="D512" s="24"/>
      <c r="E512" s="184"/>
    </row>
    <row r="513" s="112" customFormat="1" ht="17" customHeight="1" spans="1:5">
      <c r="A513" s="22">
        <v>20605</v>
      </c>
      <c r="B513" s="183" t="s">
        <v>820</v>
      </c>
      <c r="C513" s="24">
        <f>SUM(C514:C517)</f>
        <v>0</v>
      </c>
      <c r="D513" s="24">
        <f>SUM(D514:D517)</f>
        <v>0</v>
      </c>
      <c r="E513" s="184"/>
    </row>
    <row r="514" s="112" customFormat="1" ht="17" customHeight="1" spans="1:5">
      <c r="A514" s="22">
        <v>2060501</v>
      </c>
      <c r="B514" s="185" t="s">
        <v>802</v>
      </c>
      <c r="C514" s="186">
        <v>0</v>
      </c>
      <c r="D514" s="24"/>
      <c r="E514" s="184"/>
    </row>
    <row r="515" s="112" customFormat="1" ht="17" customHeight="1" spans="1:5">
      <c r="A515" s="22">
        <v>2060502</v>
      </c>
      <c r="B515" s="185" t="s">
        <v>821</v>
      </c>
      <c r="C515" s="186">
        <v>0</v>
      </c>
      <c r="D515" s="24"/>
      <c r="E515" s="184"/>
    </row>
    <row r="516" s="112" customFormat="1" ht="17" customHeight="1" spans="1:5">
      <c r="A516" s="22">
        <v>2060503</v>
      </c>
      <c r="B516" s="185" t="s">
        <v>822</v>
      </c>
      <c r="C516" s="186">
        <v>0</v>
      </c>
      <c r="D516" s="24"/>
      <c r="E516" s="184"/>
    </row>
    <row r="517" s="112" customFormat="1" ht="17" customHeight="1" spans="1:5">
      <c r="A517" s="22">
        <v>2060599</v>
      </c>
      <c r="B517" s="185" t="s">
        <v>823</v>
      </c>
      <c r="C517" s="186">
        <v>0</v>
      </c>
      <c r="D517" s="24"/>
      <c r="E517" s="184"/>
    </row>
    <row r="518" s="112" customFormat="1" ht="17" customHeight="1" spans="1:5">
      <c r="A518" s="22">
        <v>20606</v>
      </c>
      <c r="B518" s="183" t="s">
        <v>824</v>
      </c>
      <c r="C518" s="24">
        <f>SUM(C519:C522)</f>
        <v>0</v>
      </c>
      <c r="D518" s="24">
        <f>SUM(D519:D522)</f>
        <v>0</v>
      </c>
      <c r="E518" s="184"/>
    </row>
    <row r="519" s="112" customFormat="1" ht="17" customHeight="1" spans="1:5">
      <c r="A519" s="22">
        <v>2060601</v>
      </c>
      <c r="B519" s="185" t="s">
        <v>825</v>
      </c>
      <c r="C519" s="186">
        <v>0</v>
      </c>
      <c r="D519" s="24"/>
      <c r="E519" s="184"/>
    </row>
    <row r="520" s="112" customFormat="1" ht="17" customHeight="1" spans="1:5">
      <c r="A520" s="22">
        <v>2060602</v>
      </c>
      <c r="B520" s="185" t="s">
        <v>826</v>
      </c>
      <c r="C520" s="186">
        <v>0</v>
      </c>
      <c r="D520" s="24"/>
      <c r="E520" s="184"/>
    </row>
    <row r="521" s="112" customFormat="1" ht="17" customHeight="1" spans="1:5">
      <c r="A521" s="22">
        <v>2060603</v>
      </c>
      <c r="B521" s="185" t="s">
        <v>827</v>
      </c>
      <c r="C521" s="186">
        <v>0</v>
      </c>
      <c r="D521" s="24"/>
      <c r="E521" s="184"/>
    </row>
    <row r="522" s="112" customFormat="1" ht="17" customHeight="1" spans="1:5">
      <c r="A522" s="22">
        <v>2060699</v>
      </c>
      <c r="B522" s="185" t="s">
        <v>828</v>
      </c>
      <c r="C522" s="186">
        <v>0</v>
      </c>
      <c r="D522" s="24"/>
      <c r="E522" s="184"/>
    </row>
    <row r="523" s="112" customFormat="1" ht="17" customHeight="1" spans="1:5">
      <c r="A523" s="22">
        <v>20607</v>
      </c>
      <c r="B523" s="183" t="s">
        <v>829</v>
      </c>
      <c r="C523" s="24">
        <f>SUM(C524:C529)</f>
        <v>75</v>
      </c>
      <c r="D523" s="24">
        <f>SUM(D524:D529)</f>
        <v>25</v>
      </c>
      <c r="E523" s="184">
        <f>(D523/C523)*100</f>
        <v>33.3333333333333</v>
      </c>
    </row>
    <row r="524" s="112" customFormat="1" ht="17" customHeight="1" spans="1:5">
      <c r="A524" s="22">
        <v>2060701</v>
      </c>
      <c r="B524" s="185" t="s">
        <v>802</v>
      </c>
      <c r="C524" s="186">
        <v>67</v>
      </c>
      <c r="D524" s="24">
        <v>21</v>
      </c>
      <c r="E524" s="184">
        <f>(D524/C524)*100</f>
        <v>31.3432835820896</v>
      </c>
    </row>
    <row r="525" s="112" customFormat="1" ht="17" customHeight="1" spans="1:5">
      <c r="A525" s="22">
        <v>2060702</v>
      </c>
      <c r="B525" s="185" t="s">
        <v>830</v>
      </c>
      <c r="C525" s="186">
        <v>0</v>
      </c>
      <c r="D525" s="24"/>
      <c r="E525" s="184"/>
    </row>
    <row r="526" s="112" customFormat="1" ht="17" customHeight="1" spans="1:5">
      <c r="A526" s="22">
        <v>2060703</v>
      </c>
      <c r="B526" s="185" t="s">
        <v>831</v>
      </c>
      <c r="C526" s="186">
        <v>0</v>
      </c>
      <c r="D526" s="24"/>
      <c r="E526" s="184"/>
    </row>
    <row r="527" s="112" customFormat="1" ht="17" customHeight="1" spans="1:5">
      <c r="A527" s="22">
        <v>2060704</v>
      </c>
      <c r="B527" s="185" t="s">
        <v>832</v>
      </c>
      <c r="C527" s="186">
        <v>0</v>
      </c>
      <c r="D527" s="24"/>
      <c r="E527" s="184"/>
    </row>
    <row r="528" s="112" customFormat="1" ht="17" customHeight="1" spans="1:5">
      <c r="A528" s="22">
        <v>2060705</v>
      </c>
      <c r="B528" s="185" t="s">
        <v>833</v>
      </c>
      <c r="C528" s="186">
        <v>0</v>
      </c>
      <c r="D528" s="24"/>
      <c r="E528" s="184"/>
    </row>
    <row r="529" s="112" customFormat="1" ht="17" customHeight="1" spans="1:5">
      <c r="A529" s="22">
        <v>2060799</v>
      </c>
      <c r="B529" s="185" t="s">
        <v>834</v>
      </c>
      <c r="C529" s="186">
        <v>8</v>
      </c>
      <c r="D529" s="24">
        <v>4</v>
      </c>
      <c r="E529" s="184">
        <f>(D529/C529)*100</f>
        <v>50</v>
      </c>
    </row>
    <row r="530" s="112" customFormat="1" ht="17" customHeight="1" spans="1:5">
      <c r="A530" s="22">
        <v>20608</v>
      </c>
      <c r="B530" s="183" t="s">
        <v>835</v>
      </c>
      <c r="C530" s="24">
        <f>SUM(C531:C533)</f>
        <v>0</v>
      </c>
      <c r="D530" s="24">
        <f>SUM(D531:D533)</f>
        <v>0</v>
      </c>
      <c r="E530" s="184"/>
    </row>
    <row r="531" s="112" customFormat="1" ht="17" customHeight="1" spans="1:5">
      <c r="A531" s="22">
        <v>2060801</v>
      </c>
      <c r="B531" s="185" t="s">
        <v>836</v>
      </c>
      <c r="C531" s="186">
        <v>0</v>
      </c>
      <c r="D531" s="24"/>
      <c r="E531" s="184"/>
    </row>
    <row r="532" s="112" customFormat="1" ht="17" customHeight="1" spans="1:5">
      <c r="A532" s="22">
        <v>2060802</v>
      </c>
      <c r="B532" s="185" t="s">
        <v>837</v>
      </c>
      <c r="C532" s="186">
        <v>0</v>
      </c>
      <c r="D532" s="24"/>
      <c r="E532" s="184"/>
    </row>
    <row r="533" s="112" customFormat="1" ht="17" customHeight="1" spans="1:5">
      <c r="A533" s="22">
        <v>2060899</v>
      </c>
      <c r="B533" s="185" t="s">
        <v>838</v>
      </c>
      <c r="C533" s="186">
        <v>0</v>
      </c>
      <c r="D533" s="24"/>
      <c r="E533" s="184"/>
    </row>
    <row r="534" s="112" customFormat="1" ht="17" customHeight="1" spans="1:5">
      <c r="A534" s="22">
        <v>20609</v>
      </c>
      <c r="B534" s="183" t="s">
        <v>839</v>
      </c>
      <c r="C534" s="24">
        <f>C535+C536</f>
        <v>0</v>
      </c>
      <c r="D534" s="24">
        <f>D535+D536</f>
        <v>0</v>
      </c>
      <c r="E534" s="184"/>
    </row>
    <row r="535" s="112" customFormat="1" ht="17" customHeight="1" spans="1:5">
      <c r="A535" s="22">
        <v>2060901</v>
      </c>
      <c r="B535" s="185" t="s">
        <v>840</v>
      </c>
      <c r="C535" s="186">
        <v>0</v>
      </c>
      <c r="D535" s="24"/>
      <c r="E535" s="184"/>
    </row>
    <row r="536" s="112" customFormat="1" ht="17" customHeight="1" spans="1:5">
      <c r="A536" s="22">
        <v>2060902</v>
      </c>
      <c r="B536" s="185" t="s">
        <v>841</v>
      </c>
      <c r="C536" s="186">
        <v>0</v>
      </c>
      <c r="D536" s="24"/>
      <c r="E536" s="184"/>
    </row>
    <row r="537" s="112" customFormat="1" ht="17" customHeight="1" spans="1:5">
      <c r="A537" s="22">
        <v>20699</v>
      </c>
      <c r="B537" s="183" t="s">
        <v>842</v>
      </c>
      <c r="C537" s="24">
        <f>SUM(C538:C541)</f>
        <v>0</v>
      </c>
      <c r="D537" s="24">
        <f>SUM(D538:D541)</f>
        <v>0</v>
      </c>
      <c r="E537" s="184"/>
    </row>
    <row r="538" s="112" customFormat="1" ht="17" customHeight="1" spans="1:5">
      <c r="A538" s="22">
        <v>2069901</v>
      </c>
      <c r="B538" s="185" t="s">
        <v>843</v>
      </c>
      <c r="C538" s="186">
        <v>0</v>
      </c>
      <c r="D538" s="24"/>
      <c r="E538" s="184"/>
    </row>
    <row r="539" s="112" customFormat="1" ht="17" customHeight="1" spans="1:5">
      <c r="A539" s="22">
        <v>2069902</v>
      </c>
      <c r="B539" s="185" t="s">
        <v>844</v>
      </c>
      <c r="C539" s="186">
        <v>0</v>
      </c>
      <c r="D539" s="24"/>
      <c r="E539" s="184"/>
    </row>
    <row r="540" s="112" customFormat="1" ht="17" customHeight="1" spans="1:5">
      <c r="A540" s="22">
        <v>2069903</v>
      </c>
      <c r="B540" s="185" t="s">
        <v>845</v>
      </c>
      <c r="C540" s="186">
        <v>0</v>
      </c>
      <c r="D540" s="24"/>
      <c r="E540" s="184"/>
    </row>
    <row r="541" s="112" customFormat="1" ht="17" customHeight="1" spans="1:5">
      <c r="A541" s="22">
        <v>2069999</v>
      </c>
      <c r="B541" s="185" t="s">
        <v>846</v>
      </c>
      <c r="C541" s="186">
        <v>0</v>
      </c>
      <c r="D541" s="24"/>
      <c r="E541" s="184"/>
    </row>
    <row r="542" s="112" customFormat="1" ht="17" customHeight="1" spans="1:5">
      <c r="A542" s="22">
        <v>207</v>
      </c>
      <c r="B542" s="183" t="s">
        <v>847</v>
      </c>
      <c r="C542" s="24">
        <f>SUM(C543,C557,C565,C576,C587)</f>
        <v>983</v>
      </c>
      <c r="D542" s="24">
        <f>SUM(D543,D557,D565,D576,D587)</f>
        <v>396</v>
      </c>
      <c r="E542" s="184">
        <f t="shared" ref="E542:E544" si="31">(D542/C542)*100</f>
        <v>40.2848423194303</v>
      </c>
    </row>
    <row r="543" s="112" customFormat="1" ht="17" customHeight="1" spans="1:5">
      <c r="A543" s="22">
        <v>20701</v>
      </c>
      <c r="B543" s="183" t="s">
        <v>848</v>
      </c>
      <c r="C543" s="24">
        <f>SUM(C544:C556)</f>
        <v>734</v>
      </c>
      <c r="D543" s="24">
        <f>SUM(D544:D556)</f>
        <v>236</v>
      </c>
      <c r="E543" s="184">
        <f t="shared" si="31"/>
        <v>32.1525885558583</v>
      </c>
    </row>
    <row r="544" s="112" customFormat="1" ht="17" customHeight="1" spans="1:5">
      <c r="A544" s="22">
        <v>2070101</v>
      </c>
      <c r="B544" s="185" t="s">
        <v>473</v>
      </c>
      <c r="C544" s="186">
        <v>409</v>
      </c>
      <c r="D544" s="24">
        <v>213</v>
      </c>
      <c r="E544" s="184">
        <f t="shared" si="31"/>
        <v>52.078239608802</v>
      </c>
    </row>
    <row r="545" s="112" customFormat="1" ht="17" customHeight="1" spans="1:5">
      <c r="A545" s="22">
        <v>2070102</v>
      </c>
      <c r="B545" s="185" t="s">
        <v>474</v>
      </c>
      <c r="C545" s="186">
        <v>0</v>
      </c>
      <c r="D545" s="24"/>
      <c r="E545" s="184"/>
    </row>
    <row r="546" s="112" customFormat="1" ht="17" customHeight="1" spans="1:5">
      <c r="A546" s="22">
        <v>2070103</v>
      </c>
      <c r="B546" s="185" t="s">
        <v>475</v>
      </c>
      <c r="C546" s="186">
        <v>0</v>
      </c>
      <c r="D546" s="24"/>
      <c r="E546" s="184"/>
    </row>
    <row r="547" s="112" customFormat="1" ht="17" customHeight="1" spans="1:5">
      <c r="A547" s="22">
        <v>2070104</v>
      </c>
      <c r="B547" s="185" t="s">
        <v>849</v>
      </c>
      <c r="C547" s="186">
        <v>5</v>
      </c>
      <c r="D547" s="24"/>
      <c r="E547" s="184">
        <f t="shared" ref="E547:E552" si="32">(D547/C547)*100</f>
        <v>0</v>
      </c>
    </row>
    <row r="548" s="112" customFormat="1" ht="17" customHeight="1" spans="1:5">
      <c r="A548" s="22">
        <v>2070105</v>
      </c>
      <c r="B548" s="185" t="s">
        <v>850</v>
      </c>
      <c r="C548" s="186">
        <v>0</v>
      </c>
      <c r="D548" s="24"/>
      <c r="E548" s="184"/>
    </row>
    <row r="549" s="112" customFormat="1" ht="17" customHeight="1" spans="1:5">
      <c r="A549" s="22">
        <v>2070106</v>
      </c>
      <c r="B549" s="185" t="s">
        <v>851</v>
      </c>
      <c r="C549" s="186">
        <v>0</v>
      </c>
      <c r="D549" s="24"/>
      <c r="E549" s="184"/>
    </row>
    <row r="550" s="112" customFormat="1" ht="17" customHeight="1" spans="1:5">
      <c r="A550" s="22">
        <v>2070107</v>
      </c>
      <c r="B550" s="185" t="s">
        <v>852</v>
      </c>
      <c r="C550" s="186">
        <v>0</v>
      </c>
      <c r="D550" s="24"/>
      <c r="E550" s="184"/>
    </row>
    <row r="551" s="112" customFormat="1" ht="17" customHeight="1" spans="1:5">
      <c r="A551" s="22">
        <v>2070108</v>
      </c>
      <c r="B551" s="185" t="s">
        <v>853</v>
      </c>
      <c r="C551" s="186">
        <v>18</v>
      </c>
      <c r="D551" s="24"/>
      <c r="E551" s="184">
        <f t="shared" si="32"/>
        <v>0</v>
      </c>
    </row>
    <row r="552" s="112" customFormat="1" ht="17" customHeight="1" spans="1:5">
      <c r="A552" s="22">
        <v>2070109</v>
      </c>
      <c r="B552" s="185" t="s">
        <v>854</v>
      </c>
      <c r="C552" s="186">
        <v>67</v>
      </c>
      <c r="D552" s="24">
        <v>8</v>
      </c>
      <c r="E552" s="184">
        <f t="shared" si="32"/>
        <v>11.9402985074627</v>
      </c>
    </row>
    <row r="553" s="112" customFormat="1" ht="17" customHeight="1" spans="1:5">
      <c r="A553" s="22">
        <v>2070110</v>
      </c>
      <c r="B553" s="185" t="s">
        <v>855</v>
      </c>
      <c r="C553" s="186">
        <v>0</v>
      </c>
      <c r="D553" s="24"/>
      <c r="E553" s="184"/>
    </row>
    <row r="554" s="112" customFormat="1" ht="17" customHeight="1" spans="1:5">
      <c r="A554" s="22">
        <v>2070111</v>
      </c>
      <c r="B554" s="185" t="s">
        <v>856</v>
      </c>
      <c r="C554" s="186">
        <v>2</v>
      </c>
      <c r="D554" s="24">
        <v>2</v>
      </c>
      <c r="E554" s="184">
        <f t="shared" ref="E554:E556" si="33">(D554/C554)*100</f>
        <v>100</v>
      </c>
    </row>
    <row r="555" s="112" customFormat="1" ht="17" customHeight="1" spans="1:5">
      <c r="A555" s="22">
        <v>2070112</v>
      </c>
      <c r="B555" s="185" t="s">
        <v>857</v>
      </c>
      <c r="C555" s="186">
        <v>3</v>
      </c>
      <c r="D555" s="24">
        <v>3</v>
      </c>
      <c r="E555" s="184">
        <f t="shared" si="33"/>
        <v>100</v>
      </c>
    </row>
    <row r="556" s="112" customFormat="1" ht="17" customHeight="1" spans="1:5">
      <c r="A556" s="22">
        <v>2070199</v>
      </c>
      <c r="B556" s="185" t="s">
        <v>858</v>
      </c>
      <c r="C556" s="186">
        <v>230</v>
      </c>
      <c r="D556" s="24">
        <v>10</v>
      </c>
      <c r="E556" s="184">
        <f t="shared" si="33"/>
        <v>4.34782608695652</v>
      </c>
    </row>
    <row r="557" s="112" customFormat="1" ht="17" customHeight="1" spans="1:5">
      <c r="A557" s="22">
        <v>20702</v>
      </c>
      <c r="B557" s="183" t="s">
        <v>859</v>
      </c>
      <c r="C557" s="24">
        <f>SUM(C558:C564)</f>
        <v>0</v>
      </c>
      <c r="D557" s="24">
        <f>SUM(D558:D564)</f>
        <v>0</v>
      </c>
      <c r="E557" s="184"/>
    </row>
    <row r="558" s="112" customFormat="1" ht="17" customHeight="1" spans="1:5">
      <c r="A558" s="22">
        <v>2070201</v>
      </c>
      <c r="B558" s="185" t="s">
        <v>473</v>
      </c>
      <c r="C558" s="186">
        <v>0</v>
      </c>
      <c r="D558" s="24"/>
      <c r="E558" s="184"/>
    </row>
    <row r="559" s="112" customFormat="1" ht="17" customHeight="1" spans="1:5">
      <c r="A559" s="22">
        <v>2070202</v>
      </c>
      <c r="B559" s="185" t="s">
        <v>474</v>
      </c>
      <c r="C559" s="186">
        <v>0</v>
      </c>
      <c r="D559" s="24"/>
      <c r="E559" s="184"/>
    </row>
    <row r="560" s="112" customFormat="1" ht="17" customHeight="1" spans="1:5">
      <c r="A560" s="22">
        <v>2070203</v>
      </c>
      <c r="B560" s="185" t="s">
        <v>475</v>
      </c>
      <c r="C560" s="186">
        <v>0</v>
      </c>
      <c r="D560" s="24"/>
      <c r="E560" s="184"/>
    </row>
    <row r="561" s="112" customFormat="1" ht="17" customHeight="1" spans="1:5">
      <c r="A561" s="22">
        <v>2070204</v>
      </c>
      <c r="B561" s="185" t="s">
        <v>860</v>
      </c>
      <c r="C561" s="186">
        <v>0</v>
      </c>
      <c r="D561" s="24"/>
      <c r="E561" s="184"/>
    </row>
    <row r="562" s="112" customFormat="1" ht="17" customHeight="1" spans="1:5">
      <c r="A562" s="22">
        <v>2070205</v>
      </c>
      <c r="B562" s="185" t="s">
        <v>861</v>
      </c>
      <c r="C562" s="186">
        <v>0</v>
      </c>
      <c r="D562" s="24"/>
      <c r="E562" s="184"/>
    </row>
    <row r="563" s="112" customFormat="1" ht="17" customHeight="1" spans="1:5">
      <c r="A563" s="22">
        <v>2070206</v>
      </c>
      <c r="B563" s="185" t="s">
        <v>862</v>
      </c>
      <c r="C563" s="186">
        <v>0</v>
      </c>
      <c r="D563" s="24"/>
      <c r="E563" s="184"/>
    </row>
    <row r="564" s="112" customFormat="1" ht="17" customHeight="1" spans="1:5">
      <c r="A564" s="22">
        <v>2070299</v>
      </c>
      <c r="B564" s="185" t="s">
        <v>863</v>
      </c>
      <c r="C564" s="186">
        <v>0</v>
      </c>
      <c r="D564" s="24"/>
      <c r="E564" s="184"/>
    </row>
    <row r="565" s="112" customFormat="1" ht="17" customHeight="1" spans="1:5">
      <c r="A565" s="22">
        <v>20703</v>
      </c>
      <c r="B565" s="183" t="s">
        <v>864</v>
      </c>
      <c r="C565" s="24">
        <f>SUM(C566:C575)</f>
        <v>0</v>
      </c>
      <c r="D565" s="24">
        <f>SUM(D566:D575)</f>
        <v>6</v>
      </c>
      <c r="E565" s="184"/>
    </row>
    <row r="566" s="112" customFormat="1" ht="17" customHeight="1" spans="1:5">
      <c r="A566" s="22">
        <v>2070301</v>
      </c>
      <c r="B566" s="185" t="s">
        <v>473</v>
      </c>
      <c r="C566" s="186">
        <v>0</v>
      </c>
      <c r="D566" s="24"/>
      <c r="E566" s="184"/>
    </row>
    <row r="567" s="112" customFormat="1" ht="17" customHeight="1" spans="1:5">
      <c r="A567" s="22">
        <v>2070302</v>
      </c>
      <c r="B567" s="185" t="s">
        <v>474</v>
      </c>
      <c r="C567" s="186">
        <v>0</v>
      </c>
      <c r="D567" s="24"/>
      <c r="E567" s="184"/>
    </row>
    <row r="568" s="112" customFormat="1" ht="17" customHeight="1" spans="1:5">
      <c r="A568" s="22">
        <v>2070303</v>
      </c>
      <c r="B568" s="185" t="s">
        <v>475</v>
      </c>
      <c r="C568" s="186">
        <v>0</v>
      </c>
      <c r="D568" s="24"/>
      <c r="E568" s="184"/>
    </row>
    <row r="569" s="112" customFormat="1" ht="17" customHeight="1" spans="1:5">
      <c r="A569" s="22">
        <v>2070304</v>
      </c>
      <c r="B569" s="185" t="s">
        <v>865</v>
      </c>
      <c r="C569" s="186">
        <v>0</v>
      </c>
      <c r="D569" s="24"/>
      <c r="E569" s="184"/>
    </row>
    <row r="570" s="112" customFormat="1" ht="17" customHeight="1" spans="1:5">
      <c r="A570" s="22">
        <v>2070305</v>
      </c>
      <c r="B570" s="185" t="s">
        <v>866</v>
      </c>
      <c r="C570" s="186">
        <v>0</v>
      </c>
      <c r="D570" s="24"/>
      <c r="E570" s="184"/>
    </row>
    <row r="571" s="112" customFormat="1" ht="17" customHeight="1" spans="1:5">
      <c r="A571" s="22">
        <v>2070306</v>
      </c>
      <c r="B571" s="185" t="s">
        <v>867</v>
      </c>
      <c r="C571" s="186">
        <v>0</v>
      </c>
      <c r="D571" s="24"/>
      <c r="E571" s="184"/>
    </row>
    <row r="572" s="112" customFormat="1" ht="17" customHeight="1" spans="1:5">
      <c r="A572" s="22">
        <v>2070307</v>
      </c>
      <c r="B572" s="185" t="s">
        <v>868</v>
      </c>
      <c r="C572" s="186">
        <v>0</v>
      </c>
      <c r="D572" s="24">
        <v>6</v>
      </c>
      <c r="E572" s="184"/>
    </row>
    <row r="573" s="112" customFormat="1" ht="17" customHeight="1" spans="1:5">
      <c r="A573" s="22">
        <v>2070308</v>
      </c>
      <c r="B573" s="185" t="s">
        <v>869</v>
      </c>
      <c r="C573" s="186">
        <v>0</v>
      </c>
      <c r="D573" s="24"/>
      <c r="E573" s="184"/>
    </row>
    <row r="574" s="112" customFormat="1" ht="17" customHeight="1" spans="1:5">
      <c r="A574" s="22">
        <v>2070309</v>
      </c>
      <c r="B574" s="185" t="s">
        <v>870</v>
      </c>
      <c r="C574" s="186">
        <v>0</v>
      </c>
      <c r="D574" s="24"/>
      <c r="E574" s="184"/>
    </row>
    <row r="575" s="112" customFormat="1" ht="17" customHeight="1" spans="1:5">
      <c r="A575" s="22">
        <v>2070399</v>
      </c>
      <c r="B575" s="185" t="s">
        <v>871</v>
      </c>
      <c r="C575" s="186">
        <v>0</v>
      </c>
      <c r="D575" s="24"/>
      <c r="E575" s="184"/>
    </row>
    <row r="576" s="112" customFormat="1" ht="17" customHeight="1" spans="1:5">
      <c r="A576" s="22">
        <v>20704</v>
      </c>
      <c r="B576" s="183" t="s">
        <v>872</v>
      </c>
      <c r="C576" s="24">
        <f>SUM(C577:C586)</f>
        <v>242</v>
      </c>
      <c r="D576" s="24">
        <f>SUM(D577:D586)</f>
        <v>146</v>
      </c>
      <c r="E576" s="184">
        <f>(D576/C576)*100</f>
        <v>60.3305785123967</v>
      </c>
    </row>
    <row r="577" s="112" customFormat="1" ht="17" customHeight="1" spans="1:5">
      <c r="A577" s="22">
        <v>2070401</v>
      </c>
      <c r="B577" s="185" t="s">
        <v>473</v>
      </c>
      <c r="C577" s="186">
        <v>0</v>
      </c>
      <c r="D577" s="24"/>
      <c r="E577" s="184"/>
    </row>
    <row r="578" s="112" customFormat="1" ht="17" customHeight="1" spans="1:5">
      <c r="A578" s="22">
        <v>2070402</v>
      </c>
      <c r="B578" s="185" t="s">
        <v>474</v>
      </c>
      <c r="C578" s="186">
        <v>0</v>
      </c>
      <c r="D578" s="24"/>
      <c r="E578" s="184"/>
    </row>
    <row r="579" s="112" customFormat="1" ht="17" customHeight="1" spans="1:5">
      <c r="A579" s="22">
        <v>2070403</v>
      </c>
      <c r="B579" s="185" t="s">
        <v>475</v>
      </c>
      <c r="C579" s="186">
        <v>0</v>
      </c>
      <c r="D579" s="24"/>
      <c r="E579" s="184"/>
    </row>
    <row r="580" s="112" customFormat="1" ht="17" customHeight="1" spans="1:5">
      <c r="A580" s="22">
        <v>2070404</v>
      </c>
      <c r="B580" s="185" t="s">
        <v>873</v>
      </c>
      <c r="C580" s="186">
        <v>0</v>
      </c>
      <c r="D580" s="24"/>
      <c r="E580" s="184"/>
    </row>
    <row r="581" s="112" customFormat="1" ht="17" customHeight="1" spans="1:5">
      <c r="A581" s="22">
        <v>2070405</v>
      </c>
      <c r="B581" s="185" t="s">
        <v>874</v>
      </c>
      <c r="C581" s="186">
        <v>41</v>
      </c>
      <c r="D581" s="24">
        <v>15</v>
      </c>
      <c r="E581" s="184">
        <f t="shared" ref="E581:E587" si="34">(D581/C581)*100</f>
        <v>36.5853658536585</v>
      </c>
    </row>
    <row r="582" s="112" customFormat="1" ht="17" customHeight="1" spans="1:5">
      <c r="A582" s="22">
        <v>2070406</v>
      </c>
      <c r="B582" s="185" t="s">
        <v>875</v>
      </c>
      <c r="C582" s="186">
        <v>8</v>
      </c>
      <c r="D582" s="24"/>
      <c r="E582" s="184">
        <f t="shared" si="34"/>
        <v>0</v>
      </c>
    </row>
    <row r="583" s="112" customFormat="1" ht="17" customHeight="1" spans="1:5">
      <c r="A583" s="22">
        <v>2070407</v>
      </c>
      <c r="B583" s="185" t="s">
        <v>876</v>
      </c>
      <c r="C583" s="186">
        <v>0</v>
      </c>
      <c r="D583" s="24"/>
      <c r="E583" s="184"/>
    </row>
    <row r="584" s="112" customFormat="1" ht="17" customHeight="1" spans="1:5">
      <c r="A584" s="22">
        <v>2070408</v>
      </c>
      <c r="B584" s="185" t="s">
        <v>877</v>
      </c>
      <c r="C584" s="186">
        <v>0</v>
      </c>
      <c r="D584" s="24"/>
      <c r="E584" s="184"/>
    </row>
    <row r="585" s="112" customFormat="1" ht="17" customHeight="1" spans="1:5">
      <c r="A585" s="22">
        <v>2070409</v>
      </c>
      <c r="B585" s="185" t="s">
        <v>878</v>
      </c>
      <c r="C585" s="186">
        <v>0</v>
      </c>
      <c r="D585" s="24"/>
      <c r="E585" s="184"/>
    </row>
    <row r="586" s="112" customFormat="1" ht="17" customHeight="1" spans="1:5">
      <c r="A586" s="22">
        <v>2070499</v>
      </c>
      <c r="B586" s="185" t="s">
        <v>879</v>
      </c>
      <c r="C586" s="186">
        <v>193</v>
      </c>
      <c r="D586" s="24">
        <v>131</v>
      </c>
      <c r="E586" s="184">
        <f t="shared" si="34"/>
        <v>67.8756476683938</v>
      </c>
    </row>
    <row r="587" s="112" customFormat="1" ht="17" customHeight="1" spans="1:5">
      <c r="A587" s="22">
        <v>20799</v>
      </c>
      <c r="B587" s="183" t="s">
        <v>880</v>
      </c>
      <c r="C587" s="24">
        <f>SUM(C588:C590)</f>
        <v>7</v>
      </c>
      <c r="D587" s="24">
        <f>SUM(D588:D590)</f>
        <v>8</v>
      </c>
      <c r="E587" s="184">
        <f t="shared" si="34"/>
        <v>114.285714285714</v>
      </c>
    </row>
    <row r="588" s="112" customFormat="1" ht="17" customHeight="1" spans="1:5">
      <c r="A588" s="22">
        <v>2079902</v>
      </c>
      <c r="B588" s="185" t="s">
        <v>881</v>
      </c>
      <c r="C588" s="186">
        <v>0</v>
      </c>
      <c r="D588" s="24"/>
      <c r="E588" s="184"/>
    </row>
    <row r="589" s="112" customFormat="1" ht="17" customHeight="1" spans="1:5">
      <c r="A589" s="22">
        <v>2079903</v>
      </c>
      <c r="B589" s="185" t="s">
        <v>882</v>
      </c>
      <c r="C589" s="186">
        <v>0</v>
      </c>
      <c r="D589" s="24"/>
      <c r="E589" s="184"/>
    </row>
    <row r="590" s="112" customFormat="1" ht="17" customHeight="1" spans="1:5">
      <c r="A590" s="22">
        <v>2079999</v>
      </c>
      <c r="B590" s="185" t="s">
        <v>883</v>
      </c>
      <c r="C590" s="186">
        <v>7</v>
      </c>
      <c r="D590" s="24">
        <v>8</v>
      </c>
      <c r="E590" s="184">
        <f t="shared" ref="E590:E593" si="35">(D590/C590)*100</f>
        <v>114.285714285714</v>
      </c>
    </row>
    <row r="591" s="112" customFormat="1" ht="17" customHeight="1" spans="1:5">
      <c r="A591" s="22">
        <v>208</v>
      </c>
      <c r="B591" s="183" t="s">
        <v>884</v>
      </c>
      <c r="C591" s="24">
        <f>SUM(C592,C606,C617,C619,C628,C632,C642,C650,C656,C663,C672,C677,C682,C685,C688,C691,C694,C697,C701,C706)</f>
        <v>38355</v>
      </c>
      <c r="D591" s="24">
        <f>SUM(D592,D606,D617,D619,D628,D632,D642,D650,D656,D663,D672,D677,D682,D685,D688,D691,D694,D697,D701,D706)</f>
        <v>21920</v>
      </c>
      <c r="E591" s="184">
        <f t="shared" si="35"/>
        <v>57.1503063485856</v>
      </c>
    </row>
    <row r="592" s="112" customFormat="1" ht="17" customHeight="1" spans="1:5">
      <c r="A592" s="22">
        <v>20801</v>
      </c>
      <c r="B592" s="183" t="s">
        <v>885</v>
      </c>
      <c r="C592" s="24">
        <f>SUM(C593:C605)</f>
        <v>716</v>
      </c>
      <c r="D592" s="24">
        <f>SUM(D593:D605)</f>
        <v>373</v>
      </c>
      <c r="E592" s="184">
        <f t="shared" si="35"/>
        <v>52.0949720670391</v>
      </c>
    </row>
    <row r="593" s="112" customFormat="1" ht="17" customHeight="1" spans="1:5">
      <c r="A593" s="22">
        <v>2080101</v>
      </c>
      <c r="B593" s="185" t="s">
        <v>473</v>
      </c>
      <c r="C593" s="186">
        <v>226</v>
      </c>
      <c r="D593" s="24">
        <v>101</v>
      </c>
      <c r="E593" s="184">
        <f t="shared" si="35"/>
        <v>44.6902654867257</v>
      </c>
    </row>
    <row r="594" s="112" customFormat="1" ht="17" customHeight="1" spans="1:5">
      <c r="A594" s="22">
        <v>2080102</v>
      </c>
      <c r="B594" s="185" t="s">
        <v>474</v>
      </c>
      <c r="C594" s="186">
        <v>0</v>
      </c>
      <c r="D594" s="24"/>
      <c r="E594" s="184"/>
    </row>
    <row r="595" s="112" customFormat="1" ht="17" customHeight="1" spans="1:5">
      <c r="A595" s="22">
        <v>2080103</v>
      </c>
      <c r="B595" s="185" t="s">
        <v>475</v>
      </c>
      <c r="C595" s="186">
        <v>0</v>
      </c>
      <c r="D595" s="24"/>
      <c r="E595" s="184"/>
    </row>
    <row r="596" s="112" customFormat="1" ht="17" customHeight="1" spans="1:5">
      <c r="A596" s="22">
        <v>2080104</v>
      </c>
      <c r="B596" s="185" t="s">
        <v>886</v>
      </c>
      <c r="C596" s="186">
        <v>0</v>
      </c>
      <c r="D596" s="24"/>
      <c r="E596" s="184"/>
    </row>
    <row r="597" s="112" customFormat="1" ht="17" customHeight="1" spans="1:5">
      <c r="A597" s="22">
        <v>2080105</v>
      </c>
      <c r="B597" s="185" t="s">
        <v>887</v>
      </c>
      <c r="C597" s="186">
        <v>0</v>
      </c>
      <c r="D597" s="24"/>
      <c r="E597" s="184"/>
    </row>
    <row r="598" s="112" customFormat="1" ht="17" customHeight="1" spans="1:5">
      <c r="A598" s="22">
        <v>2080106</v>
      </c>
      <c r="B598" s="185" t="s">
        <v>888</v>
      </c>
      <c r="C598" s="186">
        <v>15</v>
      </c>
      <c r="D598" s="24">
        <v>5</v>
      </c>
      <c r="E598" s="184">
        <f t="shared" ref="E598:E601" si="36">(D598/C598)*100</f>
        <v>33.3333333333333</v>
      </c>
    </row>
    <row r="599" s="112" customFormat="1" ht="17" customHeight="1" spans="1:5">
      <c r="A599" s="22">
        <v>2080107</v>
      </c>
      <c r="B599" s="185" t="s">
        <v>889</v>
      </c>
      <c r="C599" s="186">
        <v>128</v>
      </c>
      <c r="D599" s="24">
        <v>31</v>
      </c>
      <c r="E599" s="184">
        <f t="shared" si="36"/>
        <v>24.21875</v>
      </c>
    </row>
    <row r="600" s="112" customFormat="1" ht="17" customHeight="1" spans="1:5">
      <c r="A600" s="22">
        <v>2080108</v>
      </c>
      <c r="B600" s="185" t="s">
        <v>516</v>
      </c>
      <c r="C600" s="186">
        <v>0</v>
      </c>
      <c r="D600" s="24"/>
      <c r="E600" s="184"/>
    </row>
    <row r="601" s="112" customFormat="1" ht="17" customHeight="1" spans="1:5">
      <c r="A601" s="22">
        <v>2080109</v>
      </c>
      <c r="B601" s="185" t="s">
        <v>890</v>
      </c>
      <c r="C601" s="186">
        <v>341</v>
      </c>
      <c r="D601" s="24">
        <v>193</v>
      </c>
      <c r="E601" s="184">
        <f t="shared" si="36"/>
        <v>56.5982404692082</v>
      </c>
    </row>
    <row r="602" s="112" customFormat="1" ht="17" customHeight="1" spans="1:5">
      <c r="A602" s="22">
        <v>2080110</v>
      </c>
      <c r="B602" s="185" t="s">
        <v>891</v>
      </c>
      <c r="C602" s="186">
        <v>0</v>
      </c>
      <c r="D602" s="24"/>
      <c r="E602" s="184"/>
    </row>
    <row r="603" s="112" customFormat="1" ht="17" customHeight="1" spans="1:5">
      <c r="A603" s="22">
        <v>2080111</v>
      </c>
      <c r="B603" s="185" t="s">
        <v>892</v>
      </c>
      <c r="C603" s="186">
        <v>0</v>
      </c>
      <c r="D603" s="24"/>
      <c r="E603" s="184"/>
    </row>
    <row r="604" s="112" customFormat="1" ht="17" customHeight="1" spans="1:5">
      <c r="A604" s="22">
        <v>2080112</v>
      </c>
      <c r="B604" s="185" t="s">
        <v>893</v>
      </c>
      <c r="C604" s="186">
        <v>0</v>
      </c>
      <c r="D604" s="24"/>
      <c r="E604" s="184"/>
    </row>
    <row r="605" s="112" customFormat="1" ht="17" customHeight="1" spans="1:5">
      <c r="A605" s="22">
        <v>2080199</v>
      </c>
      <c r="B605" s="185" t="s">
        <v>894</v>
      </c>
      <c r="C605" s="186">
        <v>6</v>
      </c>
      <c r="D605" s="24">
        <v>43</v>
      </c>
      <c r="E605" s="184">
        <f t="shared" ref="E605:E607" si="37">(D605/C605)*100</f>
        <v>716.666666666667</v>
      </c>
    </row>
    <row r="606" s="112" customFormat="1" ht="17" customHeight="1" spans="1:5">
      <c r="A606" s="22">
        <v>20802</v>
      </c>
      <c r="B606" s="183" t="s">
        <v>895</v>
      </c>
      <c r="C606" s="24">
        <f>SUM(C607:C616)</f>
        <v>641</v>
      </c>
      <c r="D606" s="24">
        <f>SUM(D607:D616)</f>
        <v>291</v>
      </c>
      <c r="E606" s="184">
        <f t="shared" si="37"/>
        <v>45.3978159126365</v>
      </c>
    </row>
    <row r="607" s="112" customFormat="1" ht="17" customHeight="1" spans="1:5">
      <c r="A607" s="22">
        <v>2080201</v>
      </c>
      <c r="B607" s="185" t="s">
        <v>473</v>
      </c>
      <c r="C607" s="186">
        <v>238</v>
      </c>
      <c r="D607" s="24">
        <v>125</v>
      </c>
      <c r="E607" s="184">
        <f t="shared" si="37"/>
        <v>52.5210084033613</v>
      </c>
    </row>
    <row r="608" s="112" customFormat="1" ht="17" customHeight="1" spans="1:5">
      <c r="A608" s="22">
        <v>2080202</v>
      </c>
      <c r="B608" s="185" t="s">
        <v>474</v>
      </c>
      <c r="C608" s="186">
        <v>0</v>
      </c>
      <c r="D608" s="24"/>
      <c r="E608" s="184"/>
    </row>
    <row r="609" s="112" customFormat="1" ht="17" customHeight="1" spans="1:5">
      <c r="A609" s="22">
        <v>2080203</v>
      </c>
      <c r="B609" s="185" t="s">
        <v>475</v>
      </c>
      <c r="C609" s="186">
        <v>0</v>
      </c>
      <c r="D609" s="24"/>
      <c r="E609" s="184"/>
    </row>
    <row r="610" s="112" customFormat="1" ht="17" customHeight="1" spans="1:5">
      <c r="A610" s="22">
        <v>2080204</v>
      </c>
      <c r="B610" s="185" t="s">
        <v>896</v>
      </c>
      <c r="C610" s="186">
        <v>15</v>
      </c>
      <c r="D610" s="24">
        <v>5</v>
      </c>
      <c r="E610" s="184">
        <f t="shared" ref="E610:E614" si="38">(D610/C610)*100</f>
        <v>33.3333333333333</v>
      </c>
    </row>
    <row r="611" s="112" customFormat="1" ht="17" customHeight="1" spans="1:5">
      <c r="A611" s="22">
        <v>2080205</v>
      </c>
      <c r="B611" s="185" t="s">
        <v>897</v>
      </c>
      <c r="C611" s="186">
        <v>350</v>
      </c>
      <c r="D611" s="24">
        <v>150</v>
      </c>
      <c r="E611" s="184">
        <f t="shared" si="38"/>
        <v>42.8571428571429</v>
      </c>
    </row>
    <row r="612" s="112" customFormat="1" ht="17" customHeight="1" spans="1:5">
      <c r="A612" s="22">
        <v>2080206</v>
      </c>
      <c r="B612" s="185" t="s">
        <v>898</v>
      </c>
      <c r="C612" s="186">
        <v>0</v>
      </c>
      <c r="D612" s="24"/>
      <c r="E612" s="184"/>
    </row>
    <row r="613" s="112" customFormat="1" ht="17" customHeight="1" spans="1:5">
      <c r="A613" s="22">
        <v>2080207</v>
      </c>
      <c r="B613" s="185" t="s">
        <v>899</v>
      </c>
      <c r="C613" s="186">
        <v>15</v>
      </c>
      <c r="D613" s="24">
        <v>2</v>
      </c>
      <c r="E613" s="184">
        <f t="shared" si="38"/>
        <v>13.3333333333333</v>
      </c>
    </row>
    <row r="614" s="112" customFormat="1" ht="17" customHeight="1" spans="1:5">
      <c r="A614" s="22">
        <v>2080208</v>
      </c>
      <c r="B614" s="185" t="s">
        <v>900</v>
      </c>
      <c r="C614" s="186">
        <v>8</v>
      </c>
      <c r="D614" s="24"/>
      <c r="E614" s="184">
        <f t="shared" si="38"/>
        <v>0</v>
      </c>
    </row>
    <row r="615" s="112" customFormat="1" ht="17" customHeight="1" spans="1:5">
      <c r="A615" s="22">
        <v>2080209</v>
      </c>
      <c r="B615" s="185" t="s">
        <v>901</v>
      </c>
      <c r="C615" s="186">
        <v>0</v>
      </c>
      <c r="D615" s="24"/>
      <c r="E615" s="184"/>
    </row>
    <row r="616" s="112" customFormat="1" ht="17" customHeight="1" spans="1:5">
      <c r="A616" s="22">
        <v>2080299</v>
      </c>
      <c r="B616" s="185" t="s">
        <v>902</v>
      </c>
      <c r="C616" s="186">
        <v>15</v>
      </c>
      <c r="D616" s="24">
        <v>9</v>
      </c>
      <c r="E616" s="184">
        <f>(D616/C616)*100</f>
        <v>60</v>
      </c>
    </row>
    <row r="617" s="112" customFormat="1" ht="17" customHeight="1" spans="1:5">
      <c r="A617" s="22">
        <v>20804</v>
      </c>
      <c r="B617" s="183" t="s">
        <v>903</v>
      </c>
      <c r="C617" s="24">
        <f>C618</f>
        <v>0</v>
      </c>
      <c r="D617" s="24">
        <f>D618</f>
        <v>0</v>
      </c>
      <c r="E617" s="184"/>
    </row>
    <row r="618" s="112" customFormat="1" ht="17" customHeight="1" spans="1:5">
      <c r="A618" s="22">
        <v>2080402</v>
      </c>
      <c r="B618" s="185" t="s">
        <v>904</v>
      </c>
      <c r="C618" s="186">
        <v>0</v>
      </c>
      <c r="D618" s="24"/>
      <c r="E618" s="184"/>
    </row>
    <row r="619" s="112" customFormat="1" ht="17" customHeight="1" spans="1:5">
      <c r="A619" s="22">
        <v>20805</v>
      </c>
      <c r="B619" s="183" t="s">
        <v>905</v>
      </c>
      <c r="C619" s="24">
        <f>SUM(C620:C627)</f>
        <v>20964</v>
      </c>
      <c r="D619" s="24">
        <f>SUM(D620:D627)</f>
        <v>8145</v>
      </c>
      <c r="E619" s="184">
        <f t="shared" ref="E619:E627" si="39">(D619/C619)*100</f>
        <v>38.8523182598741</v>
      </c>
    </row>
    <row r="620" s="112" customFormat="1" ht="17" customHeight="1" spans="1:5">
      <c r="A620" s="22">
        <v>2080501</v>
      </c>
      <c r="B620" s="185" t="s">
        <v>906</v>
      </c>
      <c r="C620" s="186">
        <v>0</v>
      </c>
      <c r="D620" s="24"/>
      <c r="E620" s="184"/>
    </row>
    <row r="621" s="112" customFormat="1" ht="17" customHeight="1" spans="1:5">
      <c r="A621" s="22">
        <v>2080502</v>
      </c>
      <c r="B621" s="185" t="s">
        <v>907</v>
      </c>
      <c r="C621" s="186">
        <v>0</v>
      </c>
      <c r="D621" s="24"/>
      <c r="E621" s="184"/>
    </row>
    <row r="622" s="112" customFormat="1" ht="17" customHeight="1" spans="1:5">
      <c r="A622" s="22">
        <v>2080503</v>
      </c>
      <c r="B622" s="185" t="s">
        <v>908</v>
      </c>
      <c r="C622" s="186">
        <v>0</v>
      </c>
      <c r="D622" s="24"/>
      <c r="E622" s="184"/>
    </row>
    <row r="623" s="112" customFormat="1" ht="17" customHeight="1" spans="1:5">
      <c r="A623" s="22">
        <v>2080504</v>
      </c>
      <c r="B623" s="185" t="s">
        <v>909</v>
      </c>
      <c r="C623" s="186">
        <v>5546</v>
      </c>
      <c r="D623" s="24">
        <v>1643</v>
      </c>
      <c r="E623" s="184">
        <f t="shared" si="39"/>
        <v>29.6249549224666</v>
      </c>
    </row>
    <row r="624" s="112" customFormat="1" ht="17" customHeight="1" spans="1:5">
      <c r="A624" s="22">
        <v>2080505</v>
      </c>
      <c r="B624" s="185" t="s">
        <v>910</v>
      </c>
      <c r="C624" s="186">
        <v>4958</v>
      </c>
      <c r="D624" s="24">
        <v>949</v>
      </c>
      <c r="E624" s="184">
        <f t="shared" si="39"/>
        <v>19.1407825736184</v>
      </c>
    </row>
    <row r="625" s="112" customFormat="1" ht="17" customHeight="1" spans="1:5">
      <c r="A625" s="22">
        <v>2080506</v>
      </c>
      <c r="B625" s="185" t="s">
        <v>911</v>
      </c>
      <c r="C625" s="186">
        <v>1983</v>
      </c>
      <c r="D625" s="24">
        <v>7</v>
      </c>
      <c r="E625" s="184">
        <f t="shared" si="39"/>
        <v>0.353000504286435</v>
      </c>
    </row>
    <row r="626" s="112" customFormat="1" ht="17" customHeight="1" spans="1:5">
      <c r="A626" s="22">
        <v>2080507</v>
      </c>
      <c r="B626" s="185" t="s">
        <v>912</v>
      </c>
      <c r="C626" s="186">
        <v>797</v>
      </c>
      <c r="D626" s="24">
        <v>2407</v>
      </c>
      <c r="E626" s="184">
        <f t="shared" si="39"/>
        <v>302.007528230866</v>
      </c>
    </row>
    <row r="627" s="112" customFormat="1" ht="17" customHeight="1" spans="1:5">
      <c r="A627" s="22">
        <v>2080599</v>
      </c>
      <c r="B627" s="185" t="s">
        <v>913</v>
      </c>
      <c r="C627" s="186">
        <v>7680</v>
      </c>
      <c r="D627" s="24">
        <v>3139</v>
      </c>
      <c r="E627" s="184">
        <f t="shared" si="39"/>
        <v>40.8723958333333</v>
      </c>
    </row>
    <row r="628" s="112" customFormat="1" ht="17" customHeight="1" spans="1:5">
      <c r="A628" s="22">
        <v>20806</v>
      </c>
      <c r="B628" s="183" t="s">
        <v>914</v>
      </c>
      <c r="C628" s="24">
        <f>SUM(C629:C631)</f>
        <v>0</v>
      </c>
      <c r="D628" s="24">
        <f>SUM(D629:D631)</f>
        <v>0</v>
      </c>
      <c r="E628" s="184"/>
    </row>
    <row r="629" s="112" customFormat="1" ht="17" customHeight="1" spans="1:5">
      <c r="A629" s="22">
        <v>2080601</v>
      </c>
      <c r="B629" s="185" t="s">
        <v>915</v>
      </c>
      <c r="C629" s="186">
        <v>0</v>
      </c>
      <c r="D629" s="24"/>
      <c r="E629" s="184"/>
    </row>
    <row r="630" s="112" customFormat="1" ht="17" customHeight="1" spans="1:5">
      <c r="A630" s="22">
        <v>2080602</v>
      </c>
      <c r="B630" s="185" t="s">
        <v>916</v>
      </c>
      <c r="C630" s="186">
        <v>0</v>
      </c>
      <c r="D630" s="24"/>
      <c r="E630" s="184"/>
    </row>
    <row r="631" s="112" customFormat="1" ht="17" customHeight="1" spans="1:5">
      <c r="A631" s="22">
        <v>2080699</v>
      </c>
      <c r="B631" s="185" t="s">
        <v>917</v>
      </c>
      <c r="C631" s="186">
        <v>0</v>
      </c>
      <c r="D631" s="24"/>
      <c r="E631" s="184"/>
    </row>
    <row r="632" s="112" customFormat="1" ht="17" customHeight="1" spans="1:5">
      <c r="A632" s="22">
        <v>20807</v>
      </c>
      <c r="B632" s="183" t="s">
        <v>918</v>
      </c>
      <c r="C632" s="24">
        <f>SUM(C633:C641)</f>
        <v>0</v>
      </c>
      <c r="D632" s="24">
        <f>SUM(D633:D641)</f>
        <v>326</v>
      </c>
      <c r="E632" s="184"/>
    </row>
    <row r="633" s="112" customFormat="1" ht="17" customHeight="1" spans="1:5">
      <c r="A633" s="22">
        <v>2080701</v>
      </c>
      <c r="B633" s="185" t="s">
        <v>919</v>
      </c>
      <c r="C633" s="186">
        <v>0</v>
      </c>
      <c r="D633" s="24"/>
      <c r="E633" s="184"/>
    </row>
    <row r="634" s="112" customFormat="1" ht="17" customHeight="1" spans="1:5">
      <c r="A634" s="22">
        <v>2080702</v>
      </c>
      <c r="B634" s="185" t="s">
        <v>920</v>
      </c>
      <c r="C634" s="186">
        <v>0</v>
      </c>
      <c r="D634" s="24"/>
      <c r="E634" s="184"/>
    </row>
    <row r="635" s="112" customFormat="1" ht="17" customHeight="1" spans="1:5">
      <c r="A635" s="22">
        <v>2080704</v>
      </c>
      <c r="B635" s="185" t="s">
        <v>921</v>
      </c>
      <c r="C635" s="186">
        <v>0</v>
      </c>
      <c r="D635" s="24"/>
      <c r="E635" s="184"/>
    </row>
    <row r="636" s="112" customFormat="1" ht="17" customHeight="1" spans="1:5">
      <c r="A636" s="22">
        <v>2080705</v>
      </c>
      <c r="B636" s="185" t="s">
        <v>922</v>
      </c>
      <c r="C636" s="186">
        <v>0</v>
      </c>
      <c r="D636" s="24">
        <v>326</v>
      </c>
      <c r="E636" s="184"/>
    </row>
    <row r="637" s="112" customFormat="1" ht="17" customHeight="1" spans="1:5">
      <c r="A637" s="22">
        <v>2080709</v>
      </c>
      <c r="B637" s="185" t="s">
        <v>923</v>
      </c>
      <c r="C637" s="186">
        <v>0</v>
      </c>
      <c r="D637" s="24"/>
      <c r="E637" s="184"/>
    </row>
    <row r="638" s="112" customFormat="1" ht="17" customHeight="1" spans="1:5">
      <c r="A638" s="22">
        <v>2080711</v>
      </c>
      <c r="B638" s="185" t="s">
        <v>924</v>
      </c>
      <c r="C638" s="186">
        <v>0</v>
      </c>
      <c r="D638" s="24"/>
      <c r="E638" s="184"/>
    </row>
    <row r="639" s="112" customFormat="1" ht="17" customHeight="1" spans="1:5">
      <c r="A639" s="22">
        <v>2080712</v>
      </c>
      <c r="B639" s="185" t="s">
        <v>925</v>
      </c>
      <c r="C639" s="186">
        <v>0</v>
      </c>
      <c r="D639" s="24"/>
      <c r="E639" s="184"/>
    </row>
    <row r="640" s="112" customFormat="1" ht="17" customHeight="1" spans="1:5">
      <c r="A640" s="22">
        <v>2080713</v>
      </c>
      <c r="B640" s="185" t="s">
        <v>926</v>
      </c>
      <c r="C640" s="186">
        <v>0</v>
      </c>
      <c r="D640" s="24"/>
      <c r="E640" s="184"/>
    </row>
    <row r="641" s="112" customFormat="1" ht="17" customHeight="1" spans="1:5">
      <c r="A641" s="22">
        <v>2080799</v>
      </c>
      <c r="B641" s="185" t="s">
        <v>927</v>
      </c>
      <c r="C641" s="186">
        <v>0</v>
      </c>
      <c r="D641" s="24"/>
      <c r="E641" s="184"/>
    </row>
    <row r="642" s="112" customFormat="1" ht="17" customHeight="1" spans="1:5">
      <c r="A642" s="22">
        <v>20808</v>
      </c>
      <c r="B642" s="183" t="s">
        <v>928</v>
      </c>
      <c r="C642" s="24">
        <f>SUM(C643:C649)</f>
        <v>651</v>
      </c>
      <c r="D642" s="24">
        <f>SUM(D643:D649)</f>
        <v>212</v>
      </c>
      <c r="E642" s="184">
        <f t="shared" ref="E642:E647" si="40">(D642/C642)*100</f>
        <v>32.5652841781874</v>
      </c>
    </row>
    <row r="643" s="112" customFormat="1" ht="17" customHeight="1" spans="1:5">
      <c r="A643" s="22">
        <v>2080801</v>
      </c>
      <c r="B643" s="185" t="s">
        <v>929</v>
      </c>
      <c r="C643" s="186">
        <v>0</v>
      </c>
      <c r="D643" s="24"/>
      <c r="E643" s="184"/>
    </row>
    <row r="644" s="112" customFormat="1" ht="17" customHeight="1" spans="1:5">
      <c r="A644" s="22">
        <v>2080802</v>
      </c>
      <c r="B644" s="185" t="s">
        <v>930</v>
      </c>
      <c r="C644" s="186">
        <v>250</v>
      </c>
      <c r="D644" s="24"/>
      <c r="E644" s="184">
        <f t="shared" si="40"/>
        <v>0</v>
      </c>
    </row>
    <row r="645" s="112" customFormat="1" ht="17" customHeight="1" spans="1:5">
      <c r="A645" s="22">
        <v>2080803</v>
      </c>
      <c r="B645" s="185" t="s">
        <v>931</v>
      </c>
      <c r="C645" s="186">
        <v>108</v>
      </c>
      <c r="D645" s="24">
        <v>199</v>
      </c>
      <c r="E645" s="184">
        <f t="shared" si="40"/>
        <v>184.259259259259</v>
      </c>
    </row>
    <row r="646" s="112" customFormat="1" ht="17" customHeight="1" spans="1:5">
      <c r="A646" s="22">
        <v>2080804</v>
      </c>
      <c r="B646" s="185" t="s">
        <v>932</v>
      </c>
      <c r="C646" s="186">
        <v>15</v>
      </c>
      <c r="D646" s="24"/>
      <c r="E646" s="184">
        <f t="shared" si="40"/>
        <v>0</v>
      </c>
    </row>
    <row r="647" s="112" customFormat="1" ht="17" customHeight="1" spans="1:5">
      <c r="A647" s="22">
        <v>2080805</v>
      </c>
      <c r="B647" s="185" t="s">
        <v>933</v>
      </c>
      <c r="C647" s="186">
        <v>194</v>
      </c>
      <c r="D647" s="24">
        <v>9</v>
      </c>
      <c r="E647" s="184">
        <f t="shared" si="40"/>
        <v>4.63917525773196</v>
      </c>
    </row>
    <row r="648" s="112" customFormat="1" ht="17" customHeight="1" spans="1:5">
      <c r="A648" s="22">
        <v>2080806</v>
      </c>
      <c r="B648" s="185" t="s">
        <v>934</v>
      </c>
      <c r="C648" s="186">
        <v>0</v>
      </c>
      <c r="D648" s="24"/>
      <c r="E648" s="184"/>
    </row>
    <row r="649" s="112" customFormat="1" ht="17" customHeight="1" spans="1:5">
      <c r="A649" s="22">
        <v>2080899</v>
      </c>
      <c r="B649" s="185" t="s">
        <v>935</v>
      </c>
      <c r="C649" s="186">
        <v>84</v>
      </c>
      <c r="D649" s="24">
        <v>4</v>
      </c>
      <c r="E649" s="184">
        <f t="shared" ref="E649:E653" si="41">(D649/C649)*100</f>
        <v>4.76190476190476</v>
      </c>
    </row>
    <row r="650" s="112" customFormat="1" ht="17" customHeight="1" spans="1:5">
      <c r="A650" s="22">
        <v>20809</v>
      </c>
      <c r="B650" s="183" t="s">
        <v>936</v>
      </c>
      <c r="C650" s="24">
        <f>SUM(C651:C655)</f>
        <v>136</v>
      </c>
      <c r="D650" s="24">
        <f>SUM(D651:D655)</f>
        <v>100</v>
      </c>
      <c r="E650" s="184">
        <f t="shared" si="41"/>
        <v>73.5294117647059</v>
      </c>
    </row>
    <row r="651" s="112" customFormat="1" ht="17" customHeight="1" spans="1:5">
      <c r="A651" s="22">
        <v>2080901</v>
      </c>
      <c r="B651" s="185" t="s">
        <v>937</v>
      </c>
      <c r="C651" s="186">
        <v>100</v>
      </c>
      <c r="D651" s="24">
        <v>84</v>
      </c>
      <c r="E651" s="184">
        <f t="shared" si="41"/>
        <v>84</v>
      </c>
    </row>
    <row r="652" s="112" customFormat="1" ht="17" customHeight="1" spans="1:5">
      <c r="A652" s="22">
        <v>2080902</v>
      </c>
      <c r="B652" s="185" t="s">
        <v>938</v>
      </c>
      <c r="C652" s="186">
        <v>34</v>
      </c>
      <c r="D652" s="24">
        <v>16</v>
      </c>
      <c r="E652" s="184">
        <f t="shared" si="41"/>
        <v>47.0588235294118</v>
      </c>
    </row>
    <row r="653" s="112" customFormat="1" ht="17" customHeight="1" spans="1:5">
      <c r="A653" s="22">
        <v>2080903</v>
      </c>
      <c r="B653" s="185" t="s">
        <v>939</v>
      </c>
      <c r="C653" s="186">
        <v>2</v>
      </c>
      <c r="D653" s="24"/>
      <c r="E653" s="184">
        <f t="shared" si="41"/>
        <v>0</v>
      </c>
    </row>
    <row r="654" s="112" customFormat="1" ht="17" customHeight="1" spans="1:5">
      <c r="A654" s="22">
        <v>2080904</v>
      </c>
      <c r="B654" s="185" t="s">
        <v>940</v>
      </c>
      <c r="C654" s="186">
        <v>0</v>
      </c>
      <c r="D654" s="24"/>
      <c r="E654" s="184"/>
    </row>
    <row r="655" s="112" customFormat="1" ht="17" customHeight="1" spans="1:5">
      <c r="A655" s="22">
        <v>2080999</v>
      </c>
      <c r="B655" s="185" t="s">
        <v>941</v>
      </c>
      <c r="C655" s="186">
        <v>0</v>
      </c>
      <c r="D655" s="24"/>
      <c r="E655" s="184"/>
    </row>
    <row r="656" s="112" customFormat="1" ht="17" customHeight="1" spans="1:5">
      <c r="A656" s="22">
        <v>20810</v>
      </c>
      <c r="B656" s="183" t="s">
        <v>942</v>
      </c>
      <c r="C656" s="24">
        <f>SUM(C657:C662)</f>
        <v>930</v>
      </c>
      <c r="D656" s="24">
        <f>SUM(D657:D662)</f>
        <v>492</v>
      </c>
      <c r="E656" s="184">
        <f t="shared" ref="E656:E658" si="42">(D656/C656)*100</f>
        <v>52.9032258064516</v>
      </c>
    </row>
    <row r="657" s="112" customFormat="1" ht="17" customHeight="1" spans="1:5">
      <c r="A657" s="22">
        <v>2081001</v>
      </c>
      <c r="B657" s="185" t="s">
        <v>943</v>
      </c>
      <c r="C657" s="186">
        <v>7</v>
      </c>
      <c r="D657" s="24">
        <v>10</v>
      </c>
      <c r="E657" s="184">
        <f t="shared" si="42"/>
        <v>142.857142857143</v>
      </c>
    </row>
    <row r="658" s="112" customFormat="1" ht="17" customHeight="1" spans="1:5">
      <c r="A658" s="22">
        <v>2081002</v>
      </c>
      <c r="B658" s="185" t="s">
        <v>944</v>
      </c>
      <c r="C658" s="186">
        <v>516</v>
      </c>
      <c r="D658" s="24">
        <v>305</v>
      </c>
      <c r="E658" s="184">
        <f t="shared" si="42"/>
        <v>59.1085271317829</v>
      </c>
    </row>
    <row r="659" s="112" customFormat="1" ht="17" customHeight="1" spans="1:5">
      <c r="A659" s="22">
        <v>2081003</v>
      </c>
      <c r="B659" s="185" t="s">
        <v>945</v>
      </c>
      <c r="C659" s="186">
        <v>0</v>
      </c>
      <c r="D659" s="24"/>
      <c r="E659" s="184"/>
    </row>
    <row r="660" s="112" customFormat="1" ht="17" customHeight="1" spans="1:5">
      <c r="A660" s="22">
        <v>2081004</v>
      </c>
      <c r="B660" s="185" t="s">
        <v>946</v>
      </c>
      <c r="C660" s="186">
        <v>282</v>
      </c>
      <c r="D660" s="24">
        <v>143</v>
      </c>
      <c r="E660" s="184">
        <f t="shared" ref="E660:E664" si="43">(D660/C660)*100</f>
        <v>50.709219858156</v>
      </c>
    </row>
    <row r="661" s="112" customFormat="1" ht="17" customHeight="1" spans="1:5">
      <c r="A661" s="22">
        <v>2081005</v>
      </c>
      <c r="B661" s="185" t="s">
        <v>947</v>
      </c>
      <c r="C661" s="186">
        <v>125</v>
      </c>
      <c r="D661" s="24">
        <v>34</v>
      </c>
      <c r="E661" s="184">
        <f t="shared" si="43"/>
        <v>27.2</v>
      </c>
    </row>
    <row r="662" s="112" customFormat="1" ht="17" customHeight="1" spans="1:5">
      <c r="A662" s="22">
        <v>2081099</v>
      </c>
      <c r="B662" s="185" t="s">
        <v>948</v>
      </c>
      <c r="C662" s="186">
        <v>0</v>
      </c>
      <c r="D662" s="24"/>
      <c r="E662" s="184"/>
    </row>
    <row r="663" s="112" customFormat="1" ht="17" customHeight="1" spans="1:5">
      <c r="A663" s="22">
        <v>20811</v>
      </c>
      <c r="B663" s="183" t="s">
        <v>949</v>
      </c>
      <c r="C663" s="24">
        <f>SUM(C664:C671)</f>
        <v>353</v>
      </c>
      <c r="D663" s="24">
        <f>SUM(D664:D671)</f>
        <v>94</v>
      </c>
      <c r="E663" s="184">
        <f t="shared" si="43"/>
        <v>26.628895184136</v>
      </c>
    </row>
    <row r="664" s="112" customFormat="1" ht="17" customHeight="1" spans="1:5">
      <c r="A664" s="22">
        <v>2081101</v>
      </c>
      <c r="B664" s="185" t="s">
        <v>473</v>
      </c>
      <c r="C664" s="186">
        <v>3</v>
      </c>
      <c r="D664" s="24">
        <v>2</v>
      </c>
      <c r="E664" s="184">
        <f t="shared" si="43"/>
        <v>66.6666666666667</v>
      </c>
    </row>
    <row r="665" s="112" customFormat="1" ht="17" customHeight="1" spans="1:5">
      <c r="A665" s="22">
        <v>2081102</v>
      </c>
      <c r="B665" s="185" t="s">
        <v>474</v>
      </c>
      <c r="C665" s="186">
        <v>0</v>
      </c>
      <c r="D665" s="24"/>
      <c r="E665" s="184"/>
    </row>
    <row r="666" s="112" customFormat="1" ht="17" customHeight="1" spans="1:5">
      <c r="A666" s="22">
        <v>2081103</v>
      </c>
      <c r="B666" s="185" t="s">
        <v>475</v>
      </c>
      <c r="C666" s="186">
        <v>0</v>
      </c>
      <c r="D666" s="24"/>
      <c r="E666" s="184"/>
    </row>
    <row r="667" s="112" customFormat="1" ht="17" customHeight="1" spans="1:5">
      <c r="A667" s="22">
        <v>2081104</v>
      </c>
      <c r="B667" s="185" t="s">
        <v>950</v>
      </c>
      <c r="C667" s="186">
        <v>6</v>
      </c>
      <c r="D667" s="24">
        <v>4</v>
      </c>
      <c r="E667" s="184">
        <f t="shared" ref="E667:E671" si="44">(D667/C667)*100</f>
        <v>66.6666666666667</v>
      </c>
    </row>
    <row r="668" s="112" customFormat="1" ht="17" customHeight="1" spans="1:5">
      <c r="A668" s="22">
        <v>2081105</v>
      </c>
      <c r="B668" s="185" t="s">
        <v>951</v>
      </c>
      <c r="C668" s="186">
        <v>2</v>
      </c>
      <c r="D668" s="24"/>
      <c r="E668" s="184">
        <f t="shared" si="44"/>
        <v>0</v>
      </c>
    </row>
    <row r="669" s="112" customFormat="1" ht="17" customHeight="1" spans="1:5">
      <c r="A669" s="22">
        <v>2081106</v>
      </c>
      <c r="B669" s="185" t="s">
        <v>952</v>
      </c>
      <c r="C669" s="186">
        <v>0</v>
      </c>
      <c r="D669" s="24"/>
      <c r="E669" s="184"/>
    </row>
    <row r="670" s="112" customFormat="1" ht="17" customHeight="1" spans="1:5">
      <c r="A670" s="22">
        <v>2081107</v>
      </c>
      <c r="B670" s="185" t="s">
        <v>953</v>
      </c>
      <c r="C670" s="186">
        <v>0</v>
      </c>
      <c r="D670" s="24"/>
      <c r="E670" s="184"/>
    </row>
    <row r="671" s="112" customFormat="1" ht="17" customHeight="1" spans="1:5">
      <c r="A671" s="22">
        <v>2081199</v>
      </c>
      <c r="B671" s="185" t="s">
        <v>954</v>
      </c>
      <c r="C671" s="186">
        <v>342</v>
      </c>
      <c r="D671" s="24">
        <v>88</v>
      </c>
      <c r="E671" s="184">
        <f t="shared" si="44"/>
        <v>25.7309941520468</v>
      </c>
    </row>
    <row r="672" s="112" customFormat="1" ht="17" customHeight="1" spans="1:5">
      <c r="A672" s="22">
        <v>20815</v>
      </c>
      <c r="B672" s="183" t="s">
        <v>955</v>
      </c>
      <c r="C672" s="24">
        <f>SUM(C673:C676)</f>
        <v>0</v>
      </c>
      <c r="D672" s="24">
        <f>SUM(D673:D676)</f>
        <v>0</v>
      </c>
      <c r="E672" s="184"/>
    </row>
    <row r="673" s="112" customFormat="1" ht="17" customHeight="1" spans="1:5">
      <c r="A673" s="22">
        <v>2081501</v>
      </c>
      <c r="B673" s="185" t="s">
        <v>956</v>
      </c>
      <c r="C673" s="186">
        <v>0</v>
      </c>
      <c r="D673" s="24"/>
      <c r="E673" s="184"/>
    </row>
    <row r="674" s="112" customFormat="1" ht="17" customHeight="1" spans="1:5">
      <c r="A674" s="22">
        <v>2081502</v>
      </c>
      <c r="B674" s="185" t="s">
        <v>957</v>
      </c>
      <c r="C674" s="186">
        <v>0</v>
      </c>
      <c r="D674" s="24"/>
      <c r="E674" s="184"/>
    </row>
    <row r="675" s="112" customFormat="1" ht="17" customHeight="1" spans="1:5">
      <c r="A675" s="22">
        <v>2081503</v>
      </c>
      <c r="B675" s="185" t="s">
        <v>958</v>
      </c>
      <c r="C675" s="186">
        <v>0</v>
      </c>
      <c r="D675" s="24"/>
      <c r="E675" s="184"/>
    </row>
    <row r="676" s="112" customFormat="1" ht="17" customHeight="1" spans="1:5">
      <c r="A676" s="22">
        <v>2081599</v>
      </c>
      <c r="B676" s="185" t="s">
        <v>959</v>
      </c>
      <c r="C676" s="186">
        <v>0</v>
      </c>
      <c r="D676" s="24"/>
      <c r="E676" s="184"/>
    </row>
    <row r="677" s="112" customFormat="1" ht="17" customHeight="1" spans="1:5">
      <c r="A677" s="22">
        <v>20816</v>
      </c>
      <c r="B677" s="183" t="s">
        <v>960</v>
      </c>
      <c r="C677" s="24">
        <f>SUM(C678:C681)</f>
        <v>0</v>
      </c>
      <c r="D677" s="24">
        <f>SUM(D678:D681)</f>
        <v>0</v>
      </c>
      <c r="E677" s="184"/>
    </row>
    <row r="678" s="112" customFormat="1" ht="17" customHeight="1" spans="1:5">
      <c r="A678" s="22">
        <v>2081601</v>
      </c>
      <c r="B678" s="185" t="s">
        <v>473</v>
      </c>
      <c r="C678" s="186">
        <v>0</v>
      </c>
      <c r="D678" s="24"/>
      <c r="E678" s="184"/>
    </row>
    <row r="679" s="112" customFormat="1" ht="17" customHeight="1" spans="1:5">
      <c r="A679" s="22">
        <v>2081602</v>
      </c>
      <c r="B679" s="185" t="s">
        <v>474</v>
      </c>
      <c r="C679" s="186">
        <v>0</v>
      </c>
      <c r="D679" s="24"/>
      <c r="E679" s="184"/>
    </row>
    <row r="680" s="112" customFormat="1" ht="17" customHeight="1" spans="1:5">
      <c r="A680" s="22">
        <v>2081603</v>
      </c>
      <c r="B680" s="185" t="s">
        <v>475</v>
      </c>
      <c r="C680" s="186">
        <v>0</v>
      </c>
      <c r="D680" s="24"/>
      <c r="E680" s="184"/>
    </row>
    <row r="681" s="112" customFormat="1" ht="17" customHeight="1" spans="1:5">
      <c r="A681" s="22">
        <v>2081699</v>
      </c>
      <c r="B681" s="185" t="s">
        <v>961</v>
      </c>
      <c r="C681" s="186">
        <v>0</v>
      </c>
      <c r="D681" s="24"/>
      <c r="E681" s="184"/>
    </row>
    <row r="682" s="112" customFormat="1" ht="17" customHeight="1" spans="1:5">
      <c r="A682" s="22">
        <v>20819</v>
      </c>
      <c r="B682" s="183" t="s">
        <v>962</v>
      </c>
      <c r="C682" s="24">
        <f>SUM(C683:C684)</f>
        <v>3297</v>
      </c>
      <c r="D682" s="24">
        <f>SUM(D683:D684)</f>
        <v>1269</v>
      </c>
      <c r="E682" s="184">
        <f t="shared" ref="E682:E690" si="45">(D682/C682)*100</f>
        <v>38.4895359417652</v>
      </c>
    </row>
    <row r="683" s="112" customFormat="1" ht="17" customHeight="1" spans="1:5">
      <c r="A683" s="22">
        <v>2081901</v>
      </c>
      <c r="B683" s="185" t="s">
        <v>963</v>
      </c>
      <c r="C683" s="186">
        <v>2997</v>
      </c>
      <c r="D683" s="24">
        <v>1012</v>
      </c>
      <c r="E683" s="184">
        <f t="shared" si="45"/>
        <v>33.7671004337671</v>
      </c>
    </row>
    <row r="684" s="112" customFormat="1" ht="17" customHeight="1" spans="1:5">
      <c r="A684" s="22">
        <v>2081902</v>
      </c>
      <c r="B684" s="185" t="s">
        <v>964</v>
      </c>
      <c r="C684" s="186">
        <v>300</v>
      </c>
      <c r="D684" s="24">
        <v>257</v>
      </c>
      <c r="E684" s="184">
        <f t="shared" si="45"/>
        <v>85.6666666666667</v>
      </c>
    </row>
    <row r="685" s="112" customFormat="1" ht="17" customHeight="1" spans="1:5">
      <c r="A685" s="22">
        <v>20820</v>
      </c>
      <c r="B685" s="183" t="s">
        <v>965</v>
      </c>
      <c r="C685" s="24">
        <f>SUM(C686:C687)</f>
        <v>40</v>
      </c>
      <c r="D685" s="24">
        <f>SUM(D686:D687)</f>
        <v>55</v>
      </c>
      <c r="E685" s="184">
        <f t="shared" si="45"/>
        <v>137.5</v>
      </c>
    </row>
    <row r="686" s="112" customFormat="1" ht="17" customHeight="1" spans="1:5">
      <c r="A686" s="22">
        <v>2082001</v>
      </c>
      <c r="B686" s="185" t="s">
        <v>966</v>
      </c>
      <c r="C686" s="186">
        <v>35</v>
      </c>
      <c r="D686" s="24">
        <v>54</v>
      </c>
      <c r="E686" s="184">
        <f t="shared" si="45"/>
        <v>154.285714285714</v>
      </c>
    </row>
    <row r="687" s="112" customFormat="1" ht="17" customHeight="1" spans="1:5">
      <c r="A687" s="22">
        <v>2082002</v>
      </c>
      <c r="B687" s="185" t="s">
        <v>967</v>
      </c>
      <c r="C687" s="186">
        <v>5</v>
      </c>
      <c r="D687" s="24">
        <v>1</v>
      </c>
      <c r="E687" s="184">
        <f t="shared" si="45"/>
        <v>20</v>
      </c>
    </row>
    <row r="688" s="112" customFormat="1" ht="17" customHeight="1" spans="1:5">
      <c r="A688" s="22">
        <v>20821</v>
      </c>
      <c r="B688" s="183" t="s">
        <v>968</v>
      </c>
      <c r="C688" s="24">
        <f>SUM(C689:C690)</f>
        <v>121</v>
      </c>
      <c r="D688" s="24">
        <f>SUM(D689:D690)</f>
        <v>167</v>
      </c>
      <c r="E688" s="184">
        <f t="shared" si="45"/>
        <v>138.01652892562</v>
      </c>
    </row>
    <row r="689" s="112" customFormat="1" ht="17" customHeight="1" spans="1:5">
      <c r="A689" s="22">
        <v>2082101</v>
      </c>
      <c r="B689" s="185" t="s">
        <v>969</v>
      </c>
      <c r="C689" s="186">
        <v>6</v>
      </c>
      <c r="D689" s="24"/>
      <c r="E689" s="184">
        <f t="shared" si="45"/>
        <v>0</v>
      </c>
    </row>
    <row r="690" s="112" customFormat="1" ht="17" customHeight="1" spans="1:5">
      <c r="A690" s="22">
        <v>2082102</v>
      </c>
      <c r="B690" s="185" t="s">
        <v>970</v>
      </c>
      <c r="C690" s="186">
        <v>115</v>
      </c>
      <c r="D690" s="24">
        <v>167</v>
      </c>
      <c r="E690" s="184">
        <f t="shared" si="45"/>
        <v>145.217391304348</v>
      </c>
    </row>
    <row r="691" s="112" customFormat="1" ht="17" customHeight="1" spans="1:5">
      <c r="A691" s="22">
        <v>20824</v>
      </c>
      <c r="B691" s="183" t="s">
        <v>971</v>
      </c>
      <c r="C691" s="24">
        <f>SUM(C692:C693)</f>
        <v>0</v>
      </c>
      <c r="D691" s="24">
        <f>SUM(D692:D693)</f>
        <v>0</v>
      </c>
      <c r="E691" s="184"/>
    </row>
    <row r="692" s="112" customFormat="1" ht="17" customHeight="1" spans="1:5">
      <c r="A692" s="22">
        <v>2082401</v>
      </c>
      <c r="B692" s="185" t="s">
        <v>972</v>
      </c>
      <c r="C692" s="186">
        <v>0</v>
      </c>
      <c r="D692" s="24"/>
      <c r="E692" s="184"/>
    </row>
    <row r="693" s="112" customFormat="1" ht="17" customHeight="1" spans="1:5">
      <c r="A693" s="22">
        <v>2082402</v>
      </c>
      <c r="B693" s="185" t="s">
        <v>973</v>
      </c>
      <c r="C693" s="186">
        <v>0</v>
      </c>
      <c r="D693" s="24"/>
      <c r="E693" s="184"/>
    </row>
    <row r="694" s="112" customFormat="1" ht="17" customHeight="1" spans="1:5">
      <c r="A694" s="22">
        <v>20825</v>
      </c>
      <c r="B694" s="183" t="s">
        <v>974</v>
      </c>
      <c r="C694" s="24">
        <f>SUM(C695:C696)</f>
        <v>35</v>
      </c>
      <c r="D694" s="24">
        <f>SUM(D695:D696)</f>
        <v>6</v>
      </c>
      <c r="E694" s="184">
        <f t="shared" ref="E694:E699" si="46">(D694/C694)*100</f>
        <v>17.1428571428571</v>
      </c>
    </row>
    <row r="695" s="112" customFormat="1" ht="17" customHeight="1" spans="1:5">
      <c r="A695" s="22">
        <v>2082501</v>
      </c>
      <c r="B695" s="185" t="s">
        <v>975</v>
      </c>
      <c r="C695" s="186">
        <v>7</v>
      </c>
      <c r="D695" s="24">
        <v>6</v>
      </c>
      <c r="E695" s="184">
        <f t="shared" si="46"/>
        <v>85.7142857142857</v>
      </c>
    </row>
    <row r="696" s="112" customFormat="1" ht="17" customHeight="1" spans="1:5">
      <c r="A696" s="22">
        <v>2082502</v>
      </c>
      <c r="B696" s="185" t="s">
        <v>976</v>
      </c>
      <c r="C696" s="186">
        <v>28</v>
      </c>
      <c r="D696" s="24"/>
      <c r="E696" s="184">
        <f t="shared" si="46"/>
        <v>0</v>
      </c>
    </row>
    <row r="697" s="112" customFormat="1" ht="17" customHeight="1" spans="1:5">
      <c r="A697" s="22">
        <v>20826</v>
      </c>
      <c r="B697" s="183" t="s">
        <v>977</v>
      </c>
      <c r="C697" s="24">
        <f>SUM(C698:C700)</f>
        <v>10327</v>
      </c>
      <c r="D697" s="24">
        <f>SUM(D698:D700)</f>
        <v>10388</v>
      </c>
      <c r="E697" s="184">
        <f t="shared" si="46"/>
        <v>100.59068461315</v>
      </c>
    </row>
    <row r="698" s="112" customFormat="1" ht="17" customHeight="1" spans="1:5">
      <c r="A698" s="22">
        <v>2082601</v>
      </c>
      <c r="B698" s="185" t="s">
        <v>978</v>
      </c>
      <c r="C698" s="186">
        <v>8300</v>
      </c>
      <c r="D698" s="24">
        <v>8489</v>
      </c>
      <c r="E698" s="184">
        <f t="shared" si="46"/>
        <v>102.277108433735</v>
      </c>
    </row>
    <row r="699" s="112" customFormat="1" ht="17" customHeight="1" spans="1:5">
      <c r="A699" s="22">
        <v>2082602</v>
      </c>
      <c r="B699" s="185" t="s">
        <v>979</v>
      </c>
      <c r="C699" s="186">
        <v>2027</v>
      </c>
      <c r="D699" s="24">
        <v>1899</v>
      </c>
      <c r="E699" s="184">
        <f t="shared" si="46"/>
        <v>93.6852491366552</v>
      </c>
    </row>
    <row r="700" s="112" customFormat="1" ht="17" customHeight="1" spans="1:5">
      <c r="A700" s="22">
        <v>2082699</v>
      </c>
      <c r="B700" s="185" t="s">
        <v>980</v>
      </c>
      <c r="C700" s="186">
        <v>0</v>
      </c>
      <c r="D700" s="24"/>
      <c r="E700" s="184"/>
    </row>
    <row r="701" s="112" customFormat="1" ht="17" customHeight="1" spans="1:5">
      <c r="A701" s="22">
        <v>20827</v>
      </c>
      <c r="B701" s="183" t="s">
        <v>981</v>
      </c>
      <c r="C701" s="24">
        <f>SUM(C702:C705)</f>
        <v>0</v>
      </c>
      <c r="D701" s="24">
        <f>SUM(D702:D705)</f>
        <v>0</v>
      </c>
      <c r="E701" s="184"/>
    </row>
    <row r="702" s="112" customFormat="1" ht="17" customHeight="1" spans="1:5">
      <c r="A702" s="22">
        <v>2082701</v>
      </c>
      <c r="B702" s="185" t="s">
        <v>982</v>
      </c>
      <c r="C702" s="186">
        <v>0</v>
      </c>
      <c r="D702" s="24"/>
      <c r="E702" s="184"/>
    </row>
    <row r="703" s="112" customFormat="1" ht="17" customHeight="1" spans="1:5">
      <c r="A703" s="22">
        <v>2082702</v>
      </c>
      <c r="B703" s="185" t="s">
        <v>983</v>
      </c>
      <c r="C703" s="186">
        <v>0</v>
      </c>
      <c r="D703" s="24"/>
      <c r="E703" s="184"/>
    </row>
    <row r="704" s="112" customFormat="1" ht="17" customHeight="1" spans="1:5">
      <c r="A704" s="22">
        <v>2082703</v>
      </c>
      <c r="B704" s="185" t="s">
        <v>984</v>
      </c>
      <c r="C704" s="186">
        <v>0</v>
      </c>
      <c r="D704" s="24"/>
      <c r="E704" s="184"/>
    </row>
    <row r="705" s="112" customFormat="1" ht="17" customHeight="1" spans="1:5">
      <c r="A705" s="22">
        <v>2082799</v>
      </c>
      <c r="B705" s="185" t="s">
        <v>985</v>
      </c>
      <c r="C705" s="186">
        <v>0</v>
      </c>
      <c r="D705" s="24"/>
      <c r="E705" s="184"/>
    </row>
    <row r="706" s="112" customFormat="1" ht="17" customHeight="1" spans="1:5">
      <c r="A706" s="22">
        <v>20899</v>
      </c>
      <c r="B706" s="183" t="s">
        <v>986</v>
      </c>
      <c r="C706" s="24">
        <f>C707</f>
        <v>144</v>
      </c>
      <c r="D706" s="24">
        <f>D707</f>
        <v>2</v>
      </c>
      <c r="E706" s="184">
        <f t="shared" ref="E706:E710" si="47">(D706/C706)*100</f>
        <v>1.38888888888889</v>
      </c>
    </row>
    <row r="707" s="112" customFormat="1" ht="17" customHeight="1" spans="1:5">
      <c r="A707" s="22">
        <v>2089901</v>
      </c>
      <c r="B707" s="185" t="s">
        <v>987</v>
      </c>
      <c r="C707" s="186">
        <v>144</v>
      </c>
      <c r="D707" s="24">
        <v>2</v>
      </c>
      <c r="E707" s="184">
        <f t="shared" si="47"/>
        <v>1.38888888888889</v>
      </c>
    </row>
    <row r="708" s="112" customFormat="1" ht="17" customHeight="1" spans="1:5">
      <c r="A708" s="22">
        <v>210</v>
      </c>
      <c r="B708" s="183" t="s">
        <v>988</v>
      </c>
      <c r="C708" s="24">
        <f>SUM(C709,C714,C727,C731,C743,C746,C750,C760,C765,C771,C775,C778)</f>
        <v>16946</v>
      </c>
      <c r="D708" s="24">
        <f>SUM(D709,D714,D727,D731,D743,D746,D750,D760,D765,D771,D775,D778)</f>
        <v>8245</v>
      </c>
      <c r="E708" s="184">
        <f t="shared" si="47"/>
        <v>48.6545497462528</v>
      </c>
    </row>
    <row r="709" s="112" customFormat="1" ht="17" customHeight="1" spans="1:5">
      <c r="A709" s="22">
        <v>21001</v>
      </c>
      <c r="B709" s="183" t="s">
        <v>989</v>
      </c>
      <c r="C709" s="24">
        <f>SUM(C710:C713)</f>
        <v>295</v>
      </c>
      <c r="D709" s="24">
        <f>SUM(D710:D713)</f>
        <v>388</v>
      </c>
      <c r="E709" s="184">
        <f t="shared" si="47"/>
        <v>131.525423728814</v>
      </c>
    </row>
    <row r="710" s="112" customFormat="1" ht="17" customHeight="1" spans="1:5">
      <c r="A710" s="22">
        <v>2100101</v>
      </c>
      <c r="B710" s="185" t="s">
        <v>473</v>
      </c>
      <c r="C710" s="186">
        <v>90</v>
      </c>
      <c r="D710" s="24">
        <v>34</v>
      </c>
      <c r="E710" s="184">
        <f t="shared" si="47"/>
        <v>37.7777777777778</v>
      </c>
    </row>
    <row r="711" s="112" customFormat="1" ht="17" customHeight="1" spans="1:5">
      <c r="A711" s="22">
        <v>2100102</v>
      </c>
      <c r="B711" s="185" t="s">
        <v>474</v>
      </c>
      <c r="C711" s="186">
        <v>0</v>
      </c>
      <c r="D711" s="24"/>
      <c r="E711" s="184"/>
    </row>
    <row r="712" s="112" customFormat="1" ht="17" customHeight="1" spans="1:5">
      <c r="A712" s="22">
        <v>2100103</v>
      </c>
      <c r="B712" s="185" t="s">
        <v>475</v>
      </c>
      <c r="C712" s="186">
        <v>0</v>
      </c>
      <c r="D712" s="24"/>
      <c r="E712" s="184"/>
    </row>
    <row r="713" s="112" customFormat="1" ht="17" customHeight="1" spans="1:5">
      <c r="A713" s="22">
        <v>2100199</v>
      </c>
      <c r="B713" s="185" t="s">
        <v>990</v>
      </c>
      <c r="C713" s="186">
        <v>205</v>
      </c>
      <c r="D713" s="24">
        <v>354</v>
      </c>
      <c r="E713" s="184">
        <f t="shared" ref="E713:E716" si="48">(D713/C713)*100</f>
        <v>172.682926829268</v>
      </c>
    </row>
    <row r="714" s="112" customFormat="1" ht="17" customHeight="1" spans="1:5">
      <c r="A714" s="22">
        <v>21002</v>
      </c>
      <c r="B714" s="183" t="s">
        <v>991</v>
      </c>
      <c r="C714" s="24">
        <f>SUM(C715:C726)</f>
        <v>2219</v>
      </c>
      <c r="D714" s="24">
        <f>SUM(D715:D726)</f>
        <v>1126</v>
      </c>
      <c r="E714" s="184">
        <f t="shared" si="48"/>
        <v>50.7435781883731</v>
      </c>
    </row>
    <row r="715" s="112" customFormat="1" ht="17" customHeight="1" spans="1:5">
      <c r="A715" s="22">
        <v>2100201</v>
      </c>
      <c r="B715" s="185" t="s">
        <v>992</v>
      </c>
      <c r="C715" s="186">
        <v>1775</v>
      </c>
      <c r="D715" s="24">
        <v>778</v>
      </c>
      <c r="E715" s="184">
        <f t="shared" si="48"/>
        <v>43.830985915493</v>
      </c>
    </row>
    <row r="716" s="112" customFormat="1" ht="17" customHeight="1" spans="1:5">
      <c r="A716" s="22">
        <v>2100202</v>
      </c>
      <c r="B716" s="185" t="s">
        <v>993</v>
      </c>
      <c r="C716" s="186">
        <v>444</v>
      </c>
      <c r="D716" s="24">
        <v>348</v>
      </c>
      <c r="E716" s="184">
        <f t="shared" si="48"/>
        <v>78.3783783783784</v>
      </c>
    </row>
    <row r="717" s="112" customFormat="1" ht="17" customHeight="1" spans="1:5">
      <c r="A717" s="22">
        <v>2100203</v>
      </c>
      <c r="B717" s="185" t="s">
        <v>994</v>
      </c>
      <c r="C717" s="186">
        <v>0</v>
      </c>
      <c r="D717" s="24"/>
      <c r="E717" s="184"/>
    </row>
    <row r="718" s="112" customFormat="1" ht="17" customHeight="1" spans="1:5">
      <c r="A718" s="22">
        <v>2100204</v>
      </c>
      <c r="B718" s="185" t="s">
        <v>995</v>
      </c>
      <c r="C718" s="186">
        <v>0</v>
      </c>
      <c r="D718" s="24"/>
      <c r="E718" s="184"/>
    </row>
    <row r="719" s="112" customFormat="1" ht="17" customHeight="1" spans="1:5">
      <c r="A719" s="22">
        <v>2100205</v>
      </c>
      <c r="B719" s="185" t="s">
        <v>996</v>
      </c>
      <c r="C719" s="186">
        <v>0</v>
      </c>
      <c r="D719" s="24"/>
      <c r="E719" s="184"/>
    </row>
    <row r="720" s="112" customFormat="1" ht="17" customHeight="1" spans="1:5">
      <c r="A720" s="22">
        <v>2100206</v>
      </c>
      <c r="B720" s="185" t="s">
        <v>997</v>
      </c>
      <c r="C720" s="186">
        <v>0</v>
      </c>
      <c r="D720" s="24"/>
      <c r="E720" s="184"/>
    </row>
    <row r="721" s="112" customFormat="1" ht="17" customHeight="1" spans="1:5">
      <c r="A721" s="22">
        <v>2100207</v>
      </c>
      <c r="B721" s="185" t="s">
        <v>998</v>
      </c>
      <c r="C721" s="186">
        <v>0</v>
      </c>
      <c r="D721" s="24"/>
      <c r="E721" s="184"/>
    </row>
    <row r="722" s="112" customFormat="1" ht="17" customHeight="1" spans="1:5">
      <c r="A722" s="22">
        <v>2100208</v>
      </c>
      <c r="B722" s="185" t="s">
        <v>999</v>
      </c>
      <c r="C722" s="186">
        <v>0</v>
      </c>
      <c r="D722" s="24"/>
      <c r="E722" s="184"/>
    </row>
    <row r="723" s="112" customFormat="1" ht="17" customHeight="1" spans="1:5">
      <c r="A723" s="22">
        <v>2100209</v>
      </c>
      <c r="B723" s="185" t="s">
        <v>1000</v>
      </c>
      <c r="C723" s="186">
        <v>0</v>
      </c>
      <c r="D723" s="24"/>
      <c r="E723" s="184"/>
    </row>
    <row r="724" s="112" customFormat="1" ht="17" customHeight="1" spans="1:5">
      <c r="A724" s="22">
        <v>2100210</v>
      </c>
      <c r="B724" s="185" t="s">
        <v>1001</v>
      </c>
      <c r="C724" s="186">
        <v>0</v>
      </c>
      <c r="D724" s="24"/>
      <c r="E724" s="184"/>
    </row>
    <row r="725" s="112" customFormat="1" ht="17" customHeight="1" spans="1:5">
      <c r="A725" s="22">
        <v>2100211</v>
      </c>
      <c r="B725" s="185" t="s">
        <v>1002</v>
      </c>
      <c r="C725" s="186">
        <v>0</v>
      </c>
      <c r="D725" s="24"/>
      <c r="E725" s="184"/>
    </row>
    <row r="726" s="112" customFormat="1" ht="17" customHeight="1" spans="1:5">
      <c r="A726" s="22">
        <v>2100299</v>
      </c>
      <c r="B726" s="185" t="s">
        <v>1003</v>
      </c>
      <c r="C726" s="186">
        <v>0</v>
      </c>
      <c r="D726" s="24"/>
      <c r="E726" s="184"/>
    </row>
    <row r="727" s="112" customFormat="1" ht="17" customHeight="1" spans="1:5">
      <c r="A727" s="22">
        <v>21003</v>
      </c>
      <c r="B727" s="183" t="s">
        <v>1004</v>
      </c>
      <c r="C727" s="24">
        <f>SUM(C728:C730)</f>
        <v>1188</v>
      </c>
      <c r="D727" s="24">
        <f>SUM(D728:D730)</f>
        <v>670</v>
      </c>
      <c r="E727" s="184">
        <f t="shared" ref="E727:E734" si="49">(D727/C727)*100</f>
        <v>56.3973063973064</v>
      </c>
    </row>
    <row r="728" s="112" customFormat="1" ht="17" customHeight="1" spans="1:5">
      <c r="A728" s="22">
        <v>2100301</v>
      </c>
      <c r="B728" s="185" t="s">
        <v>1005</v>
      </c>
      <c r="C728" s="186">
        <v>85</v>
      </c>
      <c r="D728" s="24">
        <v>58</v>
      </c>
      <c r="E728" s="184">
        <f t="shared" si="49"/>
        <v>68.2352941176471</v>
      </c>
    </row>
    <row r="729" s="112" customFormat="1" ht="17" customHeight="1" spans="1:5">
      <c r="A729" s="22">
        <v>2100302</v>
      </c>
      <c r="B729" s="185" t="s">
        <v>1006</v>
      </c>
      <c r="C729" s="186">
        <v>941</v>
      </c>
      <c r="D729" s="24">
        <v>612</v>
      </c>
      <c r="E729" s="184">
        <f t="shared" si="49"/>
        <v>65.0371944739639</v>
      </c>
    </row>
    <row r="730" s="112" customFormat="1" ht="17" customHeight="1" spans="1:5">
      <c r="A730" s="22">
        <v>2100399</v>
      </c>
      <c r="B730" s="185" t="s">
        <v>1007</v>
      </c>
      <c r="C730" s="186">
        <v>162</v>
      </c>
      <c r="D730" s="24"/>
      <c r="E730" s="184">
        <f t="shared" si="49"/>
        <v>0</v>
      </c>
    </row>
    <row r="731" s="112" customFormat="1" ht="17" customHeight="1" spans="1:5">
      <c r="A731" s="22">
        <v>21004</v>
      </c>
      <c r="B731" s="183" t="s">
        <v>1008</v>
      </c>
      <c r="C731" s="24">
        <f>SUM(C732:C742)</f>
        <v>1717</v>
      </c>
      <c r="D731" s="24">
        <f>SUM(D732:D742)</f>
        <v>896</v>
      </c>
      <c r="E731" s="184">
        <f t="shared" si="49"/>
        <v>52.1840419336051</v>
      </c>
    </row>
    <row r="732" s="112" customFormat="1" ht="17" customHeight="1" spans="1:5">
      <c r="A732" s="22">
        <v>2100401</v>
      </c>
      <c r="B732" s="185" t="s">
        <v>1009</v>
      </c>
      <c r="C732" s="186">
        <v>320</v>
      </c>
      <c r="D732" s="24">
        <v>171</v>
      </c>
      <c r="E732" s="184">
        <f t="shared" si="49"/>
        <v>53.4375</v>
      </c>
    </row>
    <row r="733" s="112" customFormat="1" ht="17" customHeight="1" spans="1:5">
      <c r="A733" s="22">
        <v>2100402</v>
      </c>
      <c r="B733" s="185" t="s">
        <v>1010</v>
      </c>
      <c r="C733" s="186">
        <v>62</v>
      </c>
      <c r="D733" s="24">
        <v>42</v>
      </c>
      <c r="E733" s="184">
        <f t="shared" si="49"/>
        <v>67.741935483871</v>
      </c>
    </row>
    <row r="734" s="112" customFormat="1" ht="17" customHeight="1" spans="1:5">
      <c r="A734" s="22">
        <v>2100403</v>
      </c>
      <c r="B734" s="185" t="s">
        <v>1011</v>
      </c>
      <c r="C734" s="186">
        <v>169</v>
      </c>
      <c r="D734" s="24">
        <v>116</v>
      </c>
      <c r="E734" s="184">
        <f t="shared" si="49"/>
        <v>68.6390532544379</v>
      </c>
    </row>
    <row r="735" s="112" customFormat="1" ht="17" customHeight="1" spans="1:5">
      <c r="A735" s="22">
        <v>2100404</v>
      </c>
      <c r="B735" s="185" t="s">
        <v>1012</v>
      </c>
      <c r="C735" s="186">
        <v>0</v>
      </c>
      <c r="D735" s="24"/>
      <c r="E735" s="184"/>
    </row>
    <row r="736" s="112" customFormat="1" ht="17" customHeight="1" spans="1:5">
      <c r="A736" s="22">
        <v>2100405</v>
      </c>
      <c r="B736" s="185" t="s">
        <v>1013</v>
      </c>
      <c r="C736" s="186">
        <v>0</v>
      </c>
      <c r="D736" s="24"/>
      <c r="E736" s="184"/>
    </row>
    <row r="737" s="112" customFormat="1" ht="17" customHeight="1" spans="1:5">
      <c r="A737" s="22">
        <v>2100406</v>
      </c>
      <c r="B737" s="185" t="s">
        <v>1014</v>
      </c>
      <c r="C737" s="186">
        <v>0</v>
      </c>
      <c r="D737" s="24"/>
      <c r="E737" s="184"/>
    </row>
    <row r="738" s="112" customFormat="1" ht="17" customHeight="1" spans="1:5">
      <c r="A738" s="22">
        <v>2100407</v>
      </c>
      <c r="B738" s="185" t="s">
        <v>1015</v>
      </c>
      <c r="C738" s="186">
        <v>0</v>
      </c>
      <c r="D738" s="24"/>
      <c r="E738" s="184"/>
    </row>
    <row r="739" s="112" customFormat="1" ht="17" customHeight="1" spans="1:5">
      <c r="A739" s="22">
        <v>2100408</v>
      </c>
      <c r="B739" s="185" t="s">
        <v>1016</v>
      </c>
      <c r="C739" s="186">
        <v>862</v>
      </c>
      <c r="D739" s="24">
        <v>549</v>
      </c>
      <c r="E739" s="184">
        <f t="shared" ref="E739:E742" si="50">(D739/C739)*100</f>
        <v>63.6890951276102</v>
      </c>
    </row>
    <row r="740" s="112" customFormat="1" ht="17" customHeight="1" spans="1:5">
      <c r="A740" s="22">
        <v>2100409</v>
      </c>
      <c r="B740" s="185" t="s">
        <v>1017</v>
      </c>
      <c r="C740" s="186">
        <v>18</v>
      </c>
      <c r="D740" s="24">
        <v>18</v>
      </c>
      <c r="E740" s="184">
        <f t="shared" si="50"/>
        <v>100</v>
      </c>
    </row>
    <row r="741" s="112" customFormat="1" ht="17" customHeight="1" spans="1:5">
      <c r="A741" s="22">
        <v>2100410</v>
      </c>
      <c r="B741" s="185" t="s">
        <v>1018</v>
      </c>
      <c r="C741" s="186">
        <v>0</v>
      </c>
      <c r="D741" s="24"/>
      <c r="E741" s="184"/>
    </row>
    <row r="742" s="112" customFormat="1" ht="17" customHeight="1" spans="1:5">
      <c r="A742" s="22">
        <v>2100499</v>
      </c>
      <c r="B742" s="185" t="s">
        <v>1019</v>
      </c>
      <c r="C742" s="186">
        <v>286</v>
      </c>
      <c r="D742" s="24"/>
      <c r="E742" s="184">
        <f t="shared" si="50"/>
        <v>0</v>
      </c>
    </row>
    <row r="743" s="112" customFormat="1" ht="17" customHeight="1" spans="1:5">
      <c r="A743" s="22">
        <v>21006</v>
      </c>
      <c r="B743" s="183" t="s">
        <v>1020</v>
      </c>
      <c r="C743" s="24">
        <f>SUM(C744:C745)</f>
        <v>0</v>
      </c>
      <c r="D743" s="24">
        <f>SUM(D744:D745)</f>
        <v>0</v>
      </c>
      <c r="E743" s="184"/>
    </row>
    <row r="744" s="112" customFormat="1" ht="17" customHeight="1" spans="1:5">
      <c r="A744" s="22">
        <v>2100601</v>
      </c>
      <c r="B744" s="185" t="s">
        <v>1021</v>
      </c>
      <c r="C744" s="186">
        <v>0</v>
      </c>
      <c r="D744" s="24"/>
      <c r="E744" s="184"/>
    </row>
    <row r="745" s="112" customFormat="1" ht="17" customHeight="1" spans="1:5">
      <c r="A745" s="22">
        <v>2100699</v>
      </c>
      <c r="B745" s="185" t="s">
        <v>1022</v>
      </c>
      <c r="C745" s="186">
        <v>0</v>
      </c>
      <c r="D745" s="24"/>
      <c r="E745" s="184"/>
    </row>
    <row r="746" s="112" customFormat="1" ht="17" customHeight="1" spans="1:5">
      <c r="A746" s="22">
        <v>21007</v>
      </c>
      <c r="B746" s="183" t="s">
        <v>1023</v>
      </c>
      <c r="C746" s="24">
        <f>SUM(C747:C749)</f>
        <v>704</v>
      </c>
      <c r="D746" s="24">
        <f>SUM(D747:D749)</f>
        <v>0</v>
      </c>
      <c r="E746" s="184">
        <f t="shared" ref="E746:E752" si="51">(D746/C746)*100</f>
        <v>0</v>
      </c>
    </row>
    <row r="747" s="112" customFormat="1" ht="17" customHeight="1" spans="1:5">
      <c r="A747" s="22">
        <v>2100716</v>
      </c>
      <c r="B747" s="185" t="s">
        <v>1024</v>
      </c>
      <c r="C747" s="186">
        <v>0</v>
      </c>
      <c r="D747" s="24"/>
      <c r="E747" s="184"/>
    </row>
    <row r="748" s="112" customFormat="1" ht="17" customHeight="1" spans="1:5">
      <c r="A748" s="22">
        <v>2100717</v>
      </c>
      <c r="B748" s="185" t="s">
        <v>1025</v>
      </c>
      <c r="C748" s="186">
        <v>0</v>
      </c>
      <c r="D748" s="24"/>
      <c r="E748" s="184"/>
    </row>
    <row r="749" s="112" customFormat="1" ht="17" customHeight="1" spans="1:5">
      <c r="A749" s="22">
        <v>2100799</v>
      </c>
      <c r="B749" s="185" t="s">
        <v>1026</v>
      </c>
      <c r="C749" s="186">
        <v>704</v>
      </c>
      <c r="D749" s="24"/>
      <c r="E749" s="184">
        <f t="shared" si="51"/>
        <v>0</v>
      </c>
    </row>
    <row r="750" s="112" customFormat="1" ht="17" customHeight="1" spans="1:5">
      <c r="A750" s="22">
        <v>21010</v>
      </c>
      <c r="B750" s="183" t="s">
        <v>1027</v>
      </c>
      <c r="C750" s="24">
        <f>SUM(C751:C759)</f>
        <v>1300</v>
      </c>
      <c r="D750" s="24">
        <f>SUM(D751:D759)</f>
        <v>690</v>
      </c>
      <c r="E750" s="184">
        <f t="shared" si="51"/>
        <v>53.0769230769231</v>
      </c>
    </row>
    <row r="751" s="112" customFormat="1" ht="17" customHeight="1" spans="1:5">
      <c r="A751" s="22">
        <v>2101001</v>
      </c>
      <c r="B751" s="185" t="s">
        <v>473</v>
      </c>
      <c r="C751" s="186">
        <v>1239</v>
      </c>
      <c r="D751" s="24">
        <v>625</v>
      </c>
      <c r="E751" s="184">
        <f t="shared" si="51"/>
        <v>50.4439063761098</v>
      </c>
    </row>
    <row r="752" s="112" customFormat="1" ht="17" customHeight="1" spans="1:5">
      <c r="A752" s="22">
        <v>2101002</v>
      </c>
      <c r="B752" s="185" t="s">
        <v>474</v>
      </c>
      <c r="C752" s="186">
        <v>25</v>
      </c>
      <c r="D752" s="24">
        <v>22</v>
      </c>
      <c r="E752" s="184">
        <f t="shared" si="51"/>
        <v>88</v>
      </c>
    </row>
    <row r="753" s="112" customFormat="1" ht="17" customHeight="1" spans="1:5">
      <c r="A753" s="22">
        <v>2101003</v>
      </c>
      <c r="B753" s="185" t="s">
        <v>475</v>
      </c>
      <c r="C753" s="186">
        <v>0</v>
      </c>
      <c r="D753" s="24"/>
      <c r="E753" s="184"/>
    </row>
    <row r="754" s="112" customFormat="1" ht="17" customHeight="1" spans="1:5">
      <c r="A754" s="22">
        <v>2101012</v>
      </c>
      <c r="B754" s="185" t="s">
        <v>1028</v>
      </c>
      <c r="C754" s="186">
        <v>7</v>
      </c>
      <c r="D754" s="24">
        <v>3</v>
      </c>
      <c r="E754" s="184">
        <f t="shared" ref="E754:E757" si="52">(D754/C754)*100</f>
        <v>42.8571428571429</v>
      </c>
    </row>
    <row r="755" s="112" customFormat="1" ht="17" customHeight="1" spans="1:5">
      <c r="A755" s="22">
        <v>2101014</v>
      </c>
      <c r="B755" s="185" t="s">
        <v>1029</v>
      </c>
      <c r="C755" s="186">
        <v>0</v>
      </c>
      <c r="D755" s="24"/>
      <c r="E755" s="184"/>
    </row>
    <row r="756" s="112" customFormat="1" ht="17" customHeight="1" spans="1:5">
      <c r="A756" s="22">
        <v>2101015</v>
      </c>
      <c r="B756" s="185" t="s">
        <v>1030</v>
      </c>
      <c r="C756" s="186">
        <v>3</v>
      </c>
      <c r="D756" s="24">
        <v>2</v>
      </c>
      <c r="E756" s="184">
        <f t="shared" si="52"/>
        <v>66.6666666666667</v>
      </c>
    </row>
    <row r="757" s="112" customFormat="1" ht="17" customHeight="1" spans="1:5">
      <c r="A757" s="22">
        <v>2101016</v>
      </c>
      <c r="B757" s="185" t="s">
        <v>1031</v>
      </c>
      <c r="C757" s="186">
        <v>3</v>
      </c>
      <c r="D757" s="24">
        <v>1</v>
      </c>
      <c r="E757" s="184">
        <f t="shared" si="52"/>
        <v>33.3333333333333</v>
      </c>
    </row>
    <row r="758" s="112" customFormat="1" ht="17" customHeight="1" spans="1:5">
      <c r="A758" s="22">
        <v>2101050</v>
      </c>
      <c r="B758" s="185" t="s">
        <v>482</v>
      </c>
      <c r="C758" s="186">
        <v>0</v>
      </c>
      <c r="D758" s="24"/>
      <c r="E758" s="184"/>
    </row>
    <row r="759" s="112" customFormat="1" ht="17" customHeight="1" spans="1:5">
      <c r="A759" s="22">
        <v>2101099</v>
      </c>
      <c r="B759" s="185" t="s">
        <v>1032</v>
      </c>
      <c r="C759" s="186">
        <v>23</v>
      </c>
      <c r="D759" s="24">
        <v>37</v>
      </c>
      <c r="E759" s="184">
        <f t="shared" ref="E759:E762" si="53">(D759/C759)*100</f>
        <v>160.869565217391</v>
      </c>
    </row>
    <row r="760" s="112" customFormat="1" ht="17" customHeight="1" spans="1:5">
      <c r="A760" s="22">
        <v>21011</v>
      </c>
      <c r="B760" s="183" t="s">
        <v>1033</v>
      </c>
      <c r="C760" s="24">
        <f>SUM(C761:C764)</f>
        <v>2471</v>
      </c>
      <c r="D760" s="24">
        <f>SUM(D761:D764)</f>
        <v>115</v>
      </c>
      <c r="E760" s="184">
        <f t="shared" si="53"/>
        <v>4.65398624038851</v>
      </c>
    </row>
    <row r="761" s="112" customFormat="1" ht="17" customHeight="1" spans="1:5">
      <c r="A761" s="22">
        <v>2101101</v>
      </c>
      <c r="B761" s="185" t="s">
        <v>1034</v>
      </c>
      <c r="C761" s="186">
        <v>1159</v>
      </c>
      <c r="D761" s="24">
        <v>33</v>
      </c>
      <c r="E761" s="184">
        <f t="shared" si="53"/>
        <v>2.84728213977567</v>
      </c>
    </row>
    <row r="762" s="112" customFormat="1" ht="17" customHeight="1" spans="1:5">
      <c r="A762" s="22">
        <v>2101102</v>
      </c>
      <c r="B762" s="185" t="s">
        <v>1035</v>
      </c>
      <c r="C762" s="186">
        <v>1312</v>
      </c>
      <c r="D762" s="24">
        <v>82</v>
      </c>
      <c r="E762" s="184">
        <f t="shared" si="53"/>
        <v>6.25</v>
      </c>
    </row>
    <row r="763" s="112" customFormat="1" ht="17" customHeight="1" spans="1:5">
      <c r="A763" s="22">
        <v>2101103</v>
      </c>
      <c r="B763" s="185" t="s">
        <v>1036</v>
      </c>
      <c r="C763" s="186">
        <v>0</v>
      </c>
      <c r="D763" s="24"/>
      <c r="E763" s="184"/>
    </row>
    <row r="764" s="112" customFormat="1" ht="17" customHeight="1" spans="1:5">
      <c r="A764" s="22">
        <v>2101199</v>
      </c>
      <c r="B764" s="185" t="s">
        <v>1037</v>
      </c>
      <c r="C764" s="186">
        <v>0</v>
      </c>
      <c r="D764" s="24"/>
      <c r="E764" s="184"/>
    </row>
    <row r="765" s="112" customFormat="1" ht="17" customHeight="1" spans="1:5">
      <c r="A765" s="22">
        <v>21012</v>
      </c>
      <c r="B765" s="183" t="s">
        <v>1038</v>
      </c>
      <c r="C765" s="24">
        <f>SUM(C766:C770)</f>
        <v>6057</v>
      </c>
      <c r="D765" s="24">
        <f>SUM(D766:D770)</f>
        <v>4246</v>
      </c>
      <c r="E765" s="184">
        <f>(D765/C765)*100</f>
        <v>70.1007099224038</v>
      </c>
    </row>
    <row r="766" s="112" customFormat="1" ht="17" customHeight="1" spans="1:5">
      <c r="A766" s="22">
        <v>2101201</v>
      </c>
      <c r="B766" s="185" t="s">
        <v>1039</v>
      </c>
      <c r="C766" s="186">
        <v>0</v>
      </c>
      <c r="D766" s="24"/>
      <c r="E766" s="184"/>
    </row>
    <row r="767" s="112" customFormat="1" ht="17" customHeight="1" spans="1:5">
      <c r="A767" s="22">
        <v>2101202</v>
      </c>
      <c r="B767" s="185" t="s">
        <v>1040</v>
      </c>
      <c r="C767" s="186">
        <v>6057</v>
      </c>
      <c r="D767" s="24">
        <v>4246</v>
      </c>
      <c r="E767" s="184">
        <f t="shared" ref="E767:E773" si="54">(D767/C767)*100</f>
        <v>70.1007099224038</v>
      </c>
    </row>
    <row r="768" s="112" customFormat="1" ht="17" customHeight="1" spans="1:5">
      <c r="A768" s="22">
        <v>2101203</v>
      </c>
      <c r="B768" s="185" t="s">
        <v>1041</v>
      </c>
      <c r="C768" s="186">
        <v>0</v>
      </c>
      <c r="D768" s="24"/>
      <c r="E768" s="184"/>
    </row>
    <row r="769" s="112" customFormat="1" ht="17" customHeight="1" spans="1:5">
      <c r="A769" s="22">
        <v>2101204</v>
      </c>
      <c r="B769" s="185" t="s">
        <v>1042</v>
      </c>
      <c r="C769" s="186">
        <v>0</v>
      </c>
      <c r="D769" s="24"/>
      <c r="E769" s="184"/>
    </row>
    <row r="770" s="112" customFormat="1" ht="17" customHeight="1" spans="1:5">
      <c r="A770" s="22">
        <v>2101299</v>
      </c>
      <c r="B770" s="185" t="s">
        <v>1043</v>
      </c>
      <c r="C770" s="186">
        <v>0</v>
      </c>
      <c r="D770" s="24"/>
      <c r="E770" s="184"/>
    </row>
    <row r="771" s="112" customFormat="1" ht="17" customHeight="1" spans="1:5">
      <c r="A771" s="22">
        <v>21013</v>
      </c>
      <c r="B771" s="183" t="s">
        <v>1044</v>
      </c>
      <c r="C771" s="24">
        <f>SUM(C772:C774)</f>
        <v>916</v>
      </c>
      <c r="D771" s="24">
        <f>SUM(D772:D774)</f>
        <v>96</v>
      </c>
      <c r="E771" s="184">
        <f t="shared" si="54"/>
        <v>10.4803493449782</v>
      </c>
    </row>
    <row r="772" s="112" customFormat="1" ht="17" customHeight="1" spans="1:5">
      <c r="A772" s="22">
        <v>2101301</v>
      </c>
      <c r="B772" s="185" t="s">
        <v>1045</v>
      </c>
      <c r="C772" s="186">
        <v>816</v>
      </c>
      <c r="D772" s="24">
        <v>96</v>
      </c>
      <c r="E772" s="184">
        <f t="shared" si="54"/>
        <v>11.7647058823529</v>
      </c>
    </row>
    <row r="773" s="112" customFormat="1" ht="17" customHeight="1" spans="1:5">
      <c r="A773" s="22">
        <v>2101302</v>
      </c>
      <c r="B773" s="185" t="s">
        <v>1046</v>
      </c>
      <c r="C773" s="186">
        <v>100</v>
      </c>
      <c r="D773" s="24"/>
      <c r="E773" s="184">
        <f t="shared" si="54"/>
        <v>0</v>
      </c>
    </row>
    <row r="774" s="112" customFormat="1" ht="17" customHeight="1" spans="1:5">
      <c r="A774" s="22">
        <v>2101399</v>
      </c>
      <c r="B774" s="185" t="s">
        <v>1047</v>
      </c>
      <c r="C774" s="186">
        <v>0</v>
      </c>
      <c r="D774" s="24"/>
      <c r="E774" s="184"/>
    </row>
    <row r="775" s="112" customFormat="1" ht="17" customHeight="1" spans="1:5">
      <c r="A775" s="22">
        <v>21014</v>
      </c>
      <c r="B775" s="183" t="s">
        <v>1048</v>
      </c>
      <c r="C775" s="24">
        <f>SUM(C776:C777)</f>
        <v>79</v>
      </c>
      <c r="D775" s="24">
        <f>SUM(D776:D777)</f>
        <v>18</v>
      </c>
      <c r="E775" s="184">
        <f t="shared" ref="E775:E782" si="55">(D775/C775)*100</f>
        <v>22.7848101265823</v>
      </c>
    </row>
    <row r="776" s="112" customFormat="1" ht="17" customHeight="1" spans="1:5">
      <c r="A776" s="22">
        <v>2101401</v>
      </c>
      <c r="B776" s="185" t="s">
        <v>1049</v>
      </c>
      <c r="C776" s="186">
        <v>79</v>
      </c>
      <c r="D776" s="24">
        <v>18</v>
      </c>
      <c r="E776" s="184">
        <f t="shared" si="55"/>
        <v>22.7848101265823</v>
      </c>
    </row>
    <row r="777" s="112" customFormat="1" ht="17" customHeight="1" spans="1:5">
      <c r="A777" s="22">
        <v>2101499</v>
      </c>
      <c r="B777" s="185" t="s">
        <v>1050</v>
      </c>
      <c r="C777" s="186">
        <v>0</v>
      </c>
      <c r="D777" s="24"/>
      <c r="E777" s="184"/>
    </row>
    <row r="778" s="112" customFormat="1" ht="17" customHeight="1" spans="1:5">
      <c r="A778" s="22">
        <v>21099</v>
      </c>
      <c r="B778" s="183" t="s">
        <v>1051</v>
      </c>
      <c r="C778" s="24">
        <f>C779</f>
        <v>0</v>
      </c>
      <c r="D778" s="24">
        <f>D779</f>
        <v>0</v>
      </c>
      <c r="E778" s="184"/>
    </row>
    <row r="779" s="112" customFormat="1" ht="17" customHeight="1" spans="1:5">
      <c r="A779" s="22">
        <v>2109901</v>
      </c>
      <c r="B779" s="185" t="s">
        <v>1052</v>
      </c>
      <c r="C779" s="186"/>
      <c r="D779" s="24"/>
      <c r="E779" s="184"/>
    </row>
    <row r="780" s="112" customFormat="1" ht="17" customHeight="1" spans="1:5">
      <c r="A780" s="22">
        <v>211</v>
      </c>
      <c r="B780" s="183" t="s">
        <v>1053</v>
      </c>
      <c r="C780" s="24">
        <f>C781+C790+C794+C803+C809+C816+C822+C825+C828+C830+C832+C838+C840+C842+C857</f>
        <v>2738</v>
      </c>
      <c r="D780" s="24">
        <f>D781+D790+D794+D803+D809+D816+D822+D825+D828+D830+D832+D838+D840+D842+D857</f>
        <v>674</v>
      </c>
      <c r="E780" s="184">
        <f t="shared" si="55"/>
        <v>24.6165084002922</v>
      </c>
    </row>
    <row r="781" s="112" customFormat="1" ht="17" customHeight="1" spans="1:5">
      <c r="A781" s="22">
        <v>21101</v>
      </c>
      <c r="B781" s="183" t="s">
        <v>1054</v>
      </c>
      <c r="C781" s="24">
        <f>SUM(C782:C789)</f>
        <v>242</v>
      </c>
      <c r="D781" s="24">
        <f>SUM(D782:D789)</f>
        <v>140</v>
      </c>
      <c r="E781" s="184">
        <f t="shared" si="55"/>
        <v>57.8512396694215</v>
      </c>
    </row>
    <row r="782" s="112" customFormat="1" ht="17" customHeight="1" spans="1:5">
      <c r="A782" s="22">
        <v>2110101</v>
      </c>
      <c r="B782" s="185" t="s">
        <v>473</v>
      </c>
      <c r="C782" s="186">
        <v>240</v>
      </c>
      <c r="D782" s="24">
        <v>138</v>
      </c>
      <c r="E782" s="184">
        <f t="shared" si="55"/>
        <v>57.5</v>
      </c>
    </row>
    <row r="783" s="112" customFormat="1" ht="17" customHeight="1" spans="1:5">
      <c r="A783" s="22">
        <v>2110102</v>
      </c>
      <c r="B783" s="185" t="s">
        <v>474</v>
      </c>
      <c r="C783" s="186">
        <v>0</v>
      </c>
      <c r="D783" s="24"/>
      <c r="E783" s="184"/>
    </row>
    <row r="784" s="112" customFormat="1" ht="17" customHeight="1" spans="1:5">
      <c r="A784" s="22">
        <v>2110103</v>
      </c>
      <c r="B784" s="185" t="s">
        <v>475</v>
      </c>
      <c r="C784" s="186">
        <v>0</v>
      </c>
      <c r="D784" s="24"/>
      <c r="E784" s="184"/>
    </row>
    <row r="785" s="112" customFormat="1" ht="17" customHeight="1" spans="1:5">
      <c r="A785" s="22">
        <v>2110104</v>
      </c>
      <c r="B785" s="185" t="s">
        <v>1055</v>
      </c>
      <c r="C785" s="186">
        <v>2</v>
      </c>
      <c r="D785" s="24">
        <v>2</v>
      </c>
      <c r="E785" s="184">
        <f>(D785/C785)*100</f>
        <v>100</v>
      </c>
    </row>
    <row r="786" s="112" customFormat="1" ht="17" customHeight="1" spans="1:5">
      <c r="A786" s="22">
        <v>2110105</v>
      </c>
      <c r="B786" s="185" t="s">
        <v>1056</v>
      </c>
      <c r="C786" s="186">
        <v>0</v>
      </c>
      <c r="D786" s="24"/>
      <c r="E786" s="184"/>
    </row>
    <row r="787" s="112" customFormat="1" ht="17" customHeight="1" spans="1:5">
      <c r="A787" s="22">
        <v>2110106</v>
      </c>
      <c r="B787" s="185" t="s">
        <v>1057</v>
      </c>
      <c r="C787" s="186">
        <v>0</v>
      </c>
      <c r="D787" s="24"/>
      <c r="E787" s="184"/>
    </row>
    <row r="788" s="112" customFormat="1" ht="17" customHeight="1" spans="1:5">
      <c r="A788" s="22">
        <v>2110107</v>
      </c>
      <c r="B788" s="185" t="s">
        <v>1058</v>
      </c>
      <c r="C788" s="186">
        <v>0</v>
      </c>
      <c r="D788" s="24"/>
      <c r="E788" s="184"/>
    </row>
    <row r="789" s="112" customFormat="1" ht="17" customHeight="1" spans="1:5">
      <c r="A789" s="22">
        <v>2110199</v>
      </c>
      <c r="B789" s="185" t="s">
        <v>1059</v>
      </c>
      <c r="C789" s="186">
        <v>0</v>
      </c>
      <c r="D789" s="24"/>
      <c r="E789" s="184"/>
    </row>
    <row r="790" s="112" customFormat="1" ht="17" customHeight="1" spans="1:5">
      <c r="A790" s="22">
        <v>21102</v>
      </c>
      <c r="B790" s="183" t="s">
        <v>1060</v>
      </c>
      <c r="C790" s="24">
        <f>SUM(C791:C793)</f>
        <v>0</v>
      </c>
      <c r="D790" s="24">
        <f>SUM(D791:D793)</f>
        <v>0</v>
      </c>
      <c r="E790" s="184"/>
    </row>
    <row r="791" s="112" customFormat="1" ht="17" customHeight="1" spans="1:5">
      <c r="A791" s="22">
        <v>2110203</v>
      </c>
      <c r="B791" s="185" t="s">
        <v>1061</v>
      </c>
      <c r="C791" s="186">
        <v>0</v>
      </c>
      <c r="D791" s="24"/>
      <c r="E791" s="184"/>
    </row>
    <row r="792" s="112" customFormat="1" ht="17" customHeight="1" spans="1:5">
      <c r="A792" s="22">
        <v>2110204</v>
      </c>
      <c r="B792" s="185" t="s">
        <v>1062</v>
      </c>
      <c r="C792" s="186">
        <v>0</v>
      </c>
      <c r="D792" s="24"/>
      <c r="E792" s="184"/>
    </row>
    <row r="793" s="112" customFormat="1" ht="17" customHeight="1" spans="1:5">
      <c r="A793" s="22">
        <v>2110299</v>
      </c>
      <c r="B793" s="185" t="s">
        <v>1063</v>
      </c>
      <c r="C793" s="186">
        <v>0</v>
      </c>
      <c r="D793" s="24"/>
      <c r="E793" s="184"/>
    </row>
    <row r="794" s="112" customFormat="1" ht="17" customHeight="1" spans="1:5">
      <c r="A794" s="22">
        <v>21103</v>
      </c>
      <c r="B794" s="183" t="s">
        <v>1064</v>
      </c>
      <c r="C794" s="24">
        <f>SUM(C795:C802)</f>
        <v>420</v>
      </c>
      <c r="D794" s="24">
        <f>SUM(D795:D802)</f>
        <v>203</v>
      </c>
      <c r="E794" s="184">
        <f>(D794/C794)*100</f>
        <v>48.3333333333333</v>
      </c>
    </row>
    <row r="795" s="112" customFormat="1" ht="17" customHeight="1" spans="1:5">
      <c r="A795" s="22">
        <v>2110301</v>
      </c>
      <c r="B795" s="185" t="s">
        <v>1065</v>
      </c>
      <c r="C795" s="186">
        <v>0</v>
      </c>
      <c r="D795" s="24"/>
      <c r="E795" s="184"/>
    </row>
    <row r="796" s="112" customFormat="1" ht="17" customHeight="1" spans="1:5">
      <c r="A796" s="22">
        <v>2110302</v>
      </c>
      <c r="B796" s="185" t="s">
        <v>1066</v>
      </c>
      <c r="C796" s="186">
        <v>180</v>
      </c>
      <c r="D796" s="24"/>
      <c r="E796" s="184">
        <f>(D796/C796)*100</f>
        <v>0</v>
      </c>
    </row>
    <row r="797" s="112" customFormat="1" ht="17" customHeight="1" spans="1:5">
      <c r="A797" s="22">
        <v>2110303</v>
      </c>
      <c r="B797" s="185" t="s">
        <v>1067</v>
      </c>
      <c r="C797" s="186">
        <v>0</v>
      </c>
      <c r="D797" s="24"/>
      <c r="E797" s="184"/>
    </row>
    <row r="798" s="112" customFormat="1" ht="17" customHeight="1" spans="1:5">
      <c r="A798" s="22">
        <v>2110304</v>
      </c>
      <c r="B798" s="185" t="s">
        <v>1068</v>
      </c>
      <c r="C798" s="186">
        <v>0</v>
      </c>
      <c r="D798" s="24"/>
      <c r="E798" s="184"/>
    </row>
    <row r="799" s="112" customFormat="1" ht="17" customHeight="1" spans="1:5">
      <c r="A799" s="22">
        <v>2110305</v>
      </c>
      <c r="B799" s="185" t="s">
        <v>1069</v>
      </c>
      <c r="C799" s="186">
        <v>0</v>
      </c>
      <c r="D799" s="24"/>
      <c r="E799" s="184"/>
    </row>
    <row r="800" s="112" customFormat="1" ht="17" customHeight="1" spans="1:5">
      <c r="A800" s="22">
        <v>2110306</v>
      </c>
      <c r="B800" s="185" t="s">
        <v>1070</v>
      </c>
      <c r="C800" s="186">
        <v>0</v>
      </c>
      <c r="D800" s="24"/>
      <c r="E800" s="184"/>
    </row>
    <row r="801" s="112" customFormat="1" ht="17" customHeight="1" spans="1:5">
      <c r="A801" s="188">
        <v>2110307</v>
      </c>
      <c r="B801" s="22" t="s">
        <v>1071</v>
      </c>
      <c r="C801" s="189"/>
      <c r="D801" s="190"/>
      <c r="E801" s="184"/>
    </row>
    <row r="802" s="112" customFormat="1" ht="17" customHeight="1" spans="1:5">
      <c r="A802" s="22">
        <v>2110399</v>
      </c>
      <c r="B802" s="185" t="s">
        <v>1072</v>
      </c>
      <c r="C802" s="186">
        <v>240</v>
      </c>
      <c r="D802" s="24">
        <v>203</v>
      </c>
      <c r="E802" s="184">
        <f t="shared" ref="E802:E805" si="56">(D802/C802)*100</f>
        <v>84.5833333333333</v>
      </c>
    </row>
    <row r="803" s="112" customFormat="1" ht="17" customHeight="1" spans="1:5">
      <c r="A803" s="22">
        <v>21104</v>
      </c>
      <c r="B803" s="183" t="s">
        <v>1073</v>
      </c>
      <c r="C803" s="24">
        <f>SUM(C804:C808)</f>
        <v>344</v>
      </c>
      <c r="D803" s="24">
        <f>SUM(D804:D808)</f>
        <v>276</v>
      </c>
      <c r="E803" s="184">
        <f t="shared" si="56"/>
        <v>80.2325581395349</v>
      </c>
    </row>
    <row r="804" s="112" customFormat="1" ht="17" customHeight="1" spans="1:5">
      <c r="A804" s="22">
        <v>2110401</v>
      </c>
      <c r="B804" s="185" t="s">
        <v>1074</v>
      </c>
      <c r="C804" s="186">
        <v>16</v>
      </c>
      <c r="D804" s="24">
        <v>108</v>
      </c>
      <c r="E804" s="184">
        <f t="shared" si="56"/>
        <v>675</v>
      </c>
    </row>
    <row r="805" s="112" customFormat="1" ht="17" customHeight="1" spans="1:5">
      <c r="A805" s="22">
        <v>2110402</v>
      </c>
      <c r="B805" s="185" t="s">
        <v>1075</v>
      </c>
      <c r="C805" s="186">
        <v>285</v>
      </c>
      <c r="D805" s="24">
        <v>144</v>
      </c>
      <c r="E805" s="184">
        <f t="shared" si="56"/>
        <v>50.5263157894737</v>
      </c>
    </row>
    <row r="806" s="112" customFormat="1" ht="17" customHeight="1" spans="1:5">
      <c r="A806" s="22">
        <v>2110403</v>
      </c>
      <c r="B806" s="185" t="s">
        <v>1076</v>
      </c>
      <c r="C806" s="186">
        <v>0</v>
      </c>
      <c r="D806" s="24">
        <v>24</v>
      </c>
      <c r="E806" s="184"/>
    </row>
    <row r="807" s="112" customFormat="1" ht="17" customHeight="1" spans="1:5">
      <c r="A807" s="22">
        <v>2110404</v>
      </c>
      <c r="B807" s="185" t="s">
        <v>1077</v>
      </c>
      <c r="C807" s="186">
        <v>0</v>
      </c>
      <c r="D807" s="24"/>
      <c r="E807" s="184"/>
    </row>
    <row r="808" s="112" customFormat="1" ht="17" customHeight="1" spans="1:5">
      <c r="A808" s="22">
        <v>2110499</v>
      </c>
      <c r="B808" s="185" t="s">
        <v>1078</v>
      </c>
      <c r="C808" s="186">
        <v>43</v>
      </c>
      <c r="D808" s="24"/>
      <c r="E808" s="184">
        <f>(D808/C808)*100</f>
        <v>0</v>
      </c>
    </row>
    <row r="809" s="112" customFormat="1" ht="17" customHeight="1" spans="1:5">
      <c r="A809" s="22">
        <v>21105</v>
      </c>
      <c r="B809" s="183" t="s">
        <v>1079</v>
      </c>
      <c r="C809" s="24">
        <f>SUM(C810:C815)</f>
        <v>1399</v>
      </c>
      <c r="D809" s="24">
        <f>SUM(D810:D815)</f>
        <v>55</v>
      </c>
      <c r="E809" s="184">
        <f>(D809/C809)*100</f>
        <v>3.9313795568263</v>
      </c>
    </row>
    <row r="810" s="112" customFormat="1" ht="17" customHeight="1" spans="1:5">
      <c r="A810" s="22">
        <v>2110501</v>
      </c>
      <c r="B810" s="185" t="s">
        <v>1080</v>
      </c>
      <c r="C810" s="186">
        <v>0</v>
      </c>
      <c r="D810" s="24">
        <v>55</v>
      </c>
      <c r="E810" s="184"/>
    </row>
    <row r="811" s="112" customFormat="1" ht="17" customHeight="1" spans="1:5">
      <c r="A811" s="22">
        <v>2110502</v>
      </c>
      <c r="B811" s="185" t="s">
        <v>1081</v>
      </c>
      <c r="C811" s="186">
        <v>0</v>
      </c>
      <c r="D811" s="24"/>
      <c r="E811" s="184"/>
    </row>
    <row r="812" s="112" customFormat="1" ht="17" customHeight="1" spans="1:5">
      <c r="A812" s="22">
        <v>2110503</v>
      </c>
      <c r="B812" s="185" t="s">
        <v>1082</v>
      </c>
      <c r="C812" s="186">
        <v>0</v>
      </c>
      <c r="D812" s="24"/>
      <c r="E812" s="184"/>
    </row>
    <row r="813" s="112" customFormat="1" ht="17" customHeight="1" spans="1:5">
      <c r="A813" s="22">
        <v>2110506</v>
      </c>
      <c r="B813" s="185" t="s">
        <v>1083</v>
      </c>
      <c r="C813" s="186">
        <v>0</v>
      </c>
      <c r="D813" s="24"/>
      <c r="E813" s="184"/>
    </row>
    <row r="814" s="112" customFormat="1" ht="17" customHeight="1" spans="1:5">
      <c r="A814" s="22" t="s">
        <v>1084</v>
      </c>
      <c r="B814" s="185" t="s">
        <v>1085</v>
      </c>
      <c r="C814" s="186">
        <v>1167</v>
      </c>
      <c r="D814" s="24"/>
      <c r="E814" s="184">
        <f t="shared" ref="E814:E816" si="57">(D814/C814)*100</f>
        <v>0</v>
      </c>
    </row>
    <row r="815" s="112" customFormat="1" ht="17" customHeight="1" spans="1:5">
      <c r="A815" s="22">
        <v>2110599</v>
      </c>
      <c r="B815" s="185" t="s">
        <v>1086</v>
      </c>
      <c r="C815" s="186">
        <v>232</v>
      </c>
      <c r="D815" s="24"/>
      <c r="E815" s="184">
        <f t="shared" si="57"/>
        <v>0</v>
      </c>
    </row>
    <row r="816" s="112" customFormat="1" ht="17" customHeight="1" spans="1:5">
      <c r="A816" s="22">
        <v>21106</v>
      </c>
      <c r="B816" s="183" t="s">
        <v>1087</v>
      </c>
      <c r="C816" s="24">
        <f>SUM(C817:C821)</f>
        <v>93</v>
      </c>
      <c r="D816" s="24">
        <f>SUM(D817:D821)</f>
        <v>0</v>
      </c>
      <c r="E816" s="184">
        <f t="shared" si="57"/>
        <v>0</v>
      </c>
    </row>
    <row r="817" s="112" customFormat="1" ht="17" customHeight="1" spans="1:5">
      <c r="A817" s="22">
        <v>2110602</v>
      </c>
      <c r="B817" s="185" t="s">
        <v>1088</v>
      </c>
      <c r="C817" s="186">
        <v>0</v>
      </c>
      <c r="D817" s="24"/>
      <c r="E817" s="184"/>
    </row>
    <row r="818" s="112" customFormat="1" ht="17" customHeight="1" spans="1:5">
      <c r="A818" s="22">
        <v>2110603</v>
      </c>
      <c r="B818" s="185" t="s">
        <v>1089</v>
      </c>
      <c r="C818" s="186">
        <v>0</v>
      </c>
      <c r="D818" s="24"/>
      <c r="E818" s="184"/>
    </row>
    <row r="819" s="112" customFormat="1" ht="17" customHeight="1" spans="1:5">
      <c r="A819" s="22">
        <v>2110604</v>
      </c>
      <c r="B819" s="185" t="s">
        <v>1090</v>
      </c>
      <c r="C819" s="186">
        <v>0</v>
      </c>
      <c r="D819" s="24"/>
      <c r="E819" s="184"/>
    </row>
    <row r="820" s="112" customFormat="1" ht="17" customHeight="1" spans="1:5">
      <c r="A820" s="22">
        <v>2110605</v>
      </c>
      <c r="B820" s="185" t="s">
        <v>1091</v>
      </c>
      <c r="C820" s="186">
        <v>89</v>
      </c>
      <c r="D820" s="24"/>
      <c r="E820" s="184">
        <f>(D820/C820)*100</f>
        <v>0</v>
      </c>
    </row>
    <row r="821" s="112" customFormat="1" ht="17" customHeight="1" spans="1:5">
      <c r="A821" s="22">
        <v>2110699</v>
      </c>
      <c r="B821" s="185" t="s">
        <v>1092</v>
      </c>
      <c r="C821" s="186">
        <v>4</v>
      </c>
      <c r="D821" s="24"/>
      <c r="E821" s="184">
        <f>(D821/C821)*100</f>
        <v>0</v>
      </c>
    </row>
    <row r="822" s="112" customFormat="1" ht="17" customHeight="1" spans="1:5">
      <c r="A822" s="22">
        <v>21107</v>
      </c>
      <c r="B822" s="183" t="s">
        <v>1093</v>
      </c>
      <c r="C822" s="24">
        <f>SUM(C823:C824)</f>
        <v>0</v>
      </c>
      <c r="D822" s="24">
        <f>SUM(D823:D824)</f>
        <v>0</v>
      </c>
      <c r="E822" s="184"/>
    </row>
    <row r="823" s="112" customFormat="1" ht="17" customHeight="1" spans="1:5">
      <c r="A823" s="22">
        <v>2110704</v>
      </c>
      <c r="B823" s="185" t="s">
        <v>1094</v>
      </c>
      <c r="C823" s="186">
        <v>0</v>
      </c>
      <c r="D823" s="24"/>
      <c r="E823" s="184"/>
    </row>
    <row r="824" s="112" customFormat="1" ht="17" customHeight="1" spans="1:5">
      <c r="A824" s="22">
        <v>2110799</v>
      </c>
      <c r="B824" s="185" t="s">
        <v>1095</v>
      </c>
      <c r="C824" s="186">
        <v>0</v>
      </c>
      <c r="D824" s="24"/>
      <c r="E824" s="184"/>
    </row>
    <row r="825" s="112" customFormat="1" ht="17" customHeight="1" spans="1:5">
      <c r="A825" s="22">
        <v>21108</v>
      </c>
      <c r="B825" s="183" t="s">
        <v>1096</v>
      </c>
      <c r="C825" s="24">
        <f>SUM(C826:C827)</f>
        <v>0</v>
      </c>
      <c r="D825" s="24">
        <f>SUM(D826:D827)</f>
        <v>0</v>
      </c>
      <c r="E825" s="184"/>
    </row>
    <row r="826" s="112" customFormat="1" ht="17" customHeight="1" spans="1:5">
      <c r="A826" s="22">
        <v>2110804</v>
      </c>
      <c r="B826" s="185" t="s">
        <v>1097</v>
      </c>
      <c r="C826" s="186">
        <v>0</v>
      </c>
      <c r="D826" s="24"/>
      <c r="E826" s="184"/>
    </row>
    <row r="827" s="112" customFormat="1" ht="17" customHeight="1" spans="1:5">
      <c r="A827" s="22">
        <v>2110899</v>
      </c>
      <c r="B827" s="185" t="s">
        <v>1098</v>
      </c>
      <c r="C827" s="186">
        <v>0</v>
      </c>
      <c r="D827" s="24"/>
      <c r="E827" s="184"/>
    </row>
    <row r="828" s="112" customFormat="1" ht="17" customHeight="1" spans="1:5">
      <c r="A828" s="22">
        <v>21109</v>
      </c>
      <c r="B828" s="183" t="s">
        <v>1099</v>
      </c>
      <c r="C828" s="24">
        <f>C829</f>
        <v>0</v>
      </c>
      <c r="D828" s="24">
        <f>D829</f>
        <v>0</v>
      </c>
      <c r="E828" s="184"/>
    </row>
    <row r="829" s="112" customFormat="1" ht="17" customHeight="1" spans="1:5">
      <c r="A829" s="22">
        <v>2110901</v>
      </c>
      <c r="B829" s="185" t="s">
        <v>1100</v>
      </c>
      <c r="C829" s="186"/>
      <c r="D829" s="24"/>
      <c r="E829" s="184"/>
    </row>
    <row r="830" s="112" customFormat="1" ht="17" customHeight="1" spans="1:5">
      <c r="A830" s="22">
        <v>21110</v>
      </c>
      <c r="B830" s="183" t="s">
        <v>1101</v>
      </c>
      <c r="C830" s="24">
        <f>C831</f>
        <v>240</v>
      </c>
      <c r="D830" s="24">
        <f>D831</f>
        <v>0</v>
      </c>
      <c r="E830" s="184">
        <f>(D830/C830)*100</f>
        <v>0</v>
      </c>
    </row>
    <row r="831" s="112" customFormat="1" ht="17" customHeight="1" spans="1:5">
      <c r="A831" s="22">
        <v>2111001</v>
      </c>
      <c r="B831" s="185" t="s">
        <v>1102</v>
      </c>
      <c r="C831" s="186">
        <v>240</v>
      </c>
      <c r="D831" s="24"/>
      <c r="E831" s="184">
        <f>(D831/C831)*100</f>
        <v>0</v>
      </c>
    </row>
    <row r="832" s="112" customFormat="1" ht="17" customHeight="1" spans="1:5">
      <c r="A832" s="22">
        <v>21111</v>
      </c>
      <c r="B832" s="183" t="s">
        <v>1103</v>
      </c>
      <c r="C832" s="24">
        <f>SUM(C833:C837)</f>
        <v>0</v>
      </c>
      <c r="D832" s="24">
        <f>SUM(D833:D837)</f>
        <v>0</v>
      </c>
      <c r="E832" s="184"/>
    </row>
    <row r="833" s="112" customFormat="1" ht="17" customHeight="1" spans="1:5">
      <c r="A833" s="22">
        <v>2111101</v>
      </c>
      <c r="B833" s="185" t="s">
        <v>1104</v>
      </c>
      <c r="C833" s="186">
        <v>0</v>
      </c>
      <c r="D833" s="24"/>
      <c r="E833" s="184"/>
    </row>
    <row r="834" s="112" customFormat="1" ht="17" customHeight="1" spans="1:5">
      <c r="A834" s="22">
        <v>2111102</v>
      </c>
      <c r="B834" s="185" t="s">
        <v>1105</v>
      </c>
      <c r="C834" s="186">
        <v>0</v>
      </c>
      <c r="D834" s="24"/>
      <c r="E834" s="184"/>
    </row>
    <row r="835" s="112" customFormat="1" ht="17" customHeight="1" spans="1:5">
      <c r="A835" s="22">
        <v>2111103</v>
      </c>
      <c r="B835" s="185" t="s">
        <v>1106</v>
      </c>
      <c r="C835" s="186">
        <v>0</v>
      </c>
      <c r="D835" s="24"/>
      <c r="E835" s="184"/>
    </row>
    <row r="836" s="112" customFormat="1" ht="17" customHeight="1" spans="1:5">
      <c r="A836" s="22">
        <v>2111104</v>
      </c>
      <c r="B836" s="185" t="s">
        <v>1107</v>
      </c>
      <c r="C836" s="186">
        <v>0</v>
      </c>
      <c r="D836" s="24"/>
      <c r="E836" s="184"/>
    </row>
    <row r="837" s="112" customFormat="1" ht="17" customHeight="1" spans="1:5">
      <c r="A837" s="22">
        <v>2111199</v>
      </c>
      <c r="B837" s="185" t="s">
        <v>1108</v>
      </c>
      <c r="C837" s="186">
        <v>0</v>
      </c>
      <c r="D837" s="24"/>
      <c r="E837" s="184"/>
    </row>
    <row r="838" s="112" customFormat="1" ht="17" customHeight="1" spans="1:5">
      <c r="A838" s="22">
        <v>21112</v>
      </c>
      <c r="B838" s="183" t="s">
        <v>1109</v>
      </c>
      <c r="C838" s="24">
        <f>C839</f>
        <v>0</v>
      </c>
      <c r="D838" s="24">
        <f>D839</f>
        <v>0</v>
      </c>
      <c r="E838" s="184"/>
    </row>
    <row r="839" s="112" customFormat="1" ht="17" customHeight="1" spans="1:5">
      <c r="A839" s="22">
        <v>2111201</v>
      </c>
      <c r="B839" s="185" t="s">
        <v>1110</v>
      </c>
      <c r="C839" s="186">
        <v>0</v>
      </c>
      <c r="D839" s="24"/>
      <c r="E839" s="184"/>
    </row>
    <row r="840" s="112" customFormat="1" ht="17" customHeight="1" spans="1:5">
      <c r="A840" s="22">
        <v>21113</v>
      </c>
      <c r="B840" s="183" t="s">
        <v>1111</v>
      </c>
      <c r="C840" s="24">
        <f>C841</f>
        <v>0</v>
      </c>
      <c r="D840" s="24">
        <f>D841</f>
        <v>0</v>
      </c>
      <c r="E840" s="184"/>
    </row>
    <row r="841" s="112" customFormat="1" ht="17" customHeight="1" spans="1:5">
      <c r="A841" s="22">
        <v>2111301</v>
      </c>
      <c r="B841" s="185" t="s">
        <v>1112</v>
      </c>
      <c r="C841" s="186">
        <v>0</v>
      </c>
      <c r="D841" s="24"/>
      <c r="E841" s="184"/>
    </row>
    <row r="842" s="112" customFormat="1" ht="17" customHeight="1" spans="1:5">
      <c r="A842" s="22">
        <v>21114</v>
      </c>
      <c r="B842" s="183" t="s">
        <v>1113</v>
      </c>
      <c r="C842" s="24">
        <f>SUM(C843:C856)</f>
        <v>0</v>
      </c>
      <c r="D842" s="24">
        <f>SUM(D843:D856)</f>
        <v>0</v>
      </c>
      <c r="E842" s="184"/>
    </row>
    <row r="843" s="112" customFormat="1" ht="17" customHeight="1" spans="1:5">
      <c r="A843" s="22">
        <v>2111401</v>
      </c>
      <c r="B843" s="185" t="s">
        <v>473</v>
      </c>
      <c r="C843" s="186">
        <v>0</v>
      </c>
      <c r="D843" s="24"/>
      <c r="E843" s="184"/>
    </row>
    <row r="844" s="112" customFormat="1" ht="17" customHeight="1" spans="1:5">
      <c r="A844" s="22">
        <v>2111402</v>
      </c>
      <c r="B844" s="185" t="s">
        <v>474</v>
      </c>
      <c r="C844" s="186">
        <v>0</v>
      </c>
      <c r="D844" s="24"/>
      <c r="E844" s="184"/>
    </row>
    <row r="845" s="112" customFormat="1" ht="17" customHeight="1" spans="1:5">
      <c r="A845" s="22">
        <v>2111403</v>
      </c>
      <c r="B845" s="185" t="s">
        <v>475</v>
      </c>
      <c r="C845" s="186">
        <v>0</v>
      </c>
      <c r="D845" s="24"/>
      <c r="E845" s="184"/>
    </row>
    <row r="846" s="112" customFormat="1" ht="17" customHeight="1" spans="1:5">
      <c r="A846" s="22">
        <v>2111404</v>
      </c>
      <c r="B846" s="185" t="s">
        <v>1114</v>
      </c>
      <c r="C846" s="186">
        <v>0</v>
      </c>
      <c r="D846" s="24"/>
      <c r="E846" s="184"/>
    </row>
    <row r="847" s="112" customFormat="1" ht="17" customHeight="1" spans="1:5">
      <c r="A847" s="22">
        <v>2111405</v>
      </c>
      <c r="B847" s="185" t="s">
        <v>1115</v>
      </c>
      <c r="C847" s="186">
        <v>0</v>
      </c>
      <c r="D847" s="24"/>
      <c r="E847" s="184"/>
    </row>
    <row r="848" s="112" customFormat="1" ht="17" customHeight="1" spans="1:5">
      <c r="A848" s="22">
        <v>2111406</v>
      </c>
      <c r="B848" s="185" t="s">
        <v>1116</v>
      </c>
      <c r="C848" s="186">
        <v>0</v>
      </c>
      <c r="D848" s="24"/>
      <c r="E848" s="184"/>
    </row>
    <row r="849" s="112" customFormat="1" ht="17" customHeight="1" spans="1:5">
      <c r="A849" s="22">
        <v>2111407</v>
      </c>
      <c r="B849" s="185" t="s">
        <v>1117</v>
      </c>
      <c r="C849" s="186">
        <v>0</v>
      </c>
      <c r="D849" s="24"/>
      <c r="E849" s="184"/>
    </row>
    <row r="850" s="112" customFormat="1" ht="17" customHeight="1" spans="1:5">
      <c r="A850" s="22">
        <v>2111408</v>
      </c>
      <c r="B850" s="185" t="s">
        <v>1118</v>
      </c>
      <c r="C850" s="186">
        <v>0</v>
      </c>
      <c r="D850" s="24"/>
      <c r="E850" s="184"/>
    </row>
    <row r="851" s="112" customFormat="1" ht="17" customHeight="1" spans="1:5">
      <c r="A851" s="22">
        <v>2111409</v>
      </c>
      <c r="B851" s="185" t="s">
        <v>1119</v>
      </c>
      <c r="C851" s="186">
        <v>0</v>
      </c>
      <c r="D851" s="24"/>
      <c r="E851" s="184"/>
    </row>
    <row r="852" s="112" customFormat="1" ht="17" customHeight="1" spans="1:5">
      <c r="A852" s="22">
        <v>2111410</v>
      </c>
      <c r="B852" s="185" t="s">
        <v>1120</v>
      </c>
      <c r="C852" s="186">
        <v>0</v>
      </c>
      <c r="D852" s="24"/>
      <c r="E852" s="184"/>
    </row>
    <row r="853" s="112" customFormat="1" ht="17" customHeight="1" spans="1:5">
      <c r="A853" s="22">
        <v>2111411</v>
      </c>
      <c r="B853" s="185" t="s">
        <v>516</v>
      </c>
      <c r="C853" s="186">
        <v>0</v>
      </c>
      <c r="D853" s="24"/>
      <c r="E853" s="184"/>
    </row>
    <row r="854" s="112" customFormat="1" ht="17" customHeight="1" spans="1:5">
      <c r="A854" s="22">
        <v>2111413</v>
      </c>
      <c r="B854" s="185" t="s">
        <v>1121</v>
      </c>
      <c r="C854" s="186">
        <v>0</v>
      </c>
      <c r="D854" s="24"/>
      <c r="E854" s="184"/>
    </row>
    <row r="855" s="112" customFormat="1" ht="17" customHeight="1" spans="1:5">
      <c r="A855" s="22">
        <v>2111450</v>
      </c>
      <c r="B855" s="185" t="s">
        <v>482</v>
      </c>
      <c r="C855" s="186">
        <v>0</v>
      </c>
      <c r="D855" s="24"/>
      <c r="E855" s="184"/>
    </row>
    <row r="856" s="112" customFormat="1" ht="17" customHeight="1" spans="1:5">
      <c r="A856" s="22">
        <v>2111499</v>
      </c>
      <c r="B856" s="185" t="s">
        <v>1122</v>
      </c>
      <c r="C856" s="186"/>
      <c r="D856" s="24"/>
      <c r="E856" s="184"/>
    </row>
    <row r="857" s="112" customFormat="1" ht="17" customHeight="1" spans="1:5">
      <c r="A857" s="22">
        <v>21199</v>
      </c>
      <c r="B857" s="183" t="s">
        <v>1123</v>
      </c>
      <c r="C857" s="24">
        <f>C858</f>
        <v>0</v>
      </c>
      <c r="D857" s="24">
        <f>D858</f>
        <v>0</v>
      </c>
      <c r="E857" s="184"/>
    </row>
    <row r="858" s="112" customFormat="1" ht="17" customHeight="1" spans="1:5">
      <c r="A858" s="22">
        <v>2119901</v>
      </c>
      <c r="B858" s="185" t="s">
        <v>1124</v>
      </c>
      <c r="C858" s="186"/>
      <c r="D858" s="24"/>
      <c r="E858" s="184"/>
    </row>
    <row r="859" s="112" customFormat="1" ht="17" customHeight="1" spans="1:5">
      <c r="A859" s="22">
        <v>212</v>
      </c>
      <c r="B859" s="183" t="s">
        <v>1125</v>
      </c>
      <c r="C859" s="24">
        <f>C860+C872+C874+C877+C879+C881</f>
        <v>6808</v>
      </c>
      <c r="D859" s="24">
        <f>D860+D872+D874+D877+D879+D881</f>
        <v>5605</v>
      </c>
      <c r="E859" s="184">
        <f t="shared" ref="E859:E861" si="58">(D859/C859)*100</f>
        <v>82.3296122209166</v>
      </c>
    </row>
    <row r="860" s="112" customFormat="1" ht="17" customHeight="1" spans="1:5">
      <c r="A860" s="22">
        <v>21201</v>
      </c>
      <c r="B860" s="183" t="s">
        <v>1126</v>
      </c>
      <c r="C860" s="24">
        <f>SUM(C861:C871)</f>
        <v>2435</v>
      </c>
      <c r="D860" s="24">
        <f>SUM(D861:D871)</f>
        <v>1354</v>
      </c>
      <c r="E860" s="184">
        <f t="shared" si="58"/>
        <v>55.605749486653</v>
      </c>
    </row>
    <row r="861" s="112" customFormat="1" ht="17" customHeight="1" spans="1:5">
      <c r="A861" s="22">
        <v>2120101</v>
      </c>
      <c r="B861" s="185" t="s">
        <v>473</v>
      </c>
      <c r="C861" s="186">
        <v>1298</v>
      </c>
      <c r="D861" s="24">
        <v>363</v>
      </c>
      <c r="E861" s="184">
        <f t="shared" si="58"/>
        <v>27.9661016949153</v>
      </c>
    </row>
    <row r="862" s="112" customFormat="1" ht="17" customHeight="1" spans="1:5">
      <c r="A862" s="22">
        <v>2120102</v>
      </c>
      <c r="B862" s="185" t="s">
        <v>474</v>
      </c>
      <c r="C862" s="186">
        <v>0</v>
      </c>
      <c r="D862" s="24"/>
      <c r="E862" s="184"/>
    </row>
    <row r="863" s="112" customFormat="1" ht="17" customHeight="1" spans="1:5">
      <c r="A863" s="22">
        <v>2120103</v>
      </c>
      <c r="B863" s="185" t="s">
        <v>475</v>
      </c>
      <c r="C863" s="186">
        <v>0</v>
      </c>
      <c r="D863" s="24"/>
      <c r="E863" s="184"/>
    </row>
    <row r="864" s="112" customFormat="1" ht="17" customHeight="1" spans="1:5">
      <c r="A864" s="22">
        <v>2120104</v>
      </c>
      <c r="B864" s="185" t="s">
        <v>1127</v>
      </c>
      <c r="C864" s="186">
        <v>935</v>
      </c>
      <c r="D864" s="24">
        <v>335</v>
      </c>
      <c r="E864" s="184">
        <f>(D864/C864)*100</f>
        <v>35.8288770053476</v>
      </c>
    </row>
    <row r="865" s="112" customFormat="1" ht="17" customHeight="1" spans="1:5">
      <c r="A865" s="22">
        <v>2120105</v>
      </c>
      <c r="B865" s="185" t="s">
        <v>1128</v>
      </c>
      <c r="C865" s="186">
        <v>0</v>
      </c>
      <c r="D865" s="24"/>
      <c r="E865" s="184"/>
    </row>
    <row r="866" s="112" customFormat="1" ht="17" customHeight="1" spans="1:5">
      <c r="A866" s="22">
        <v>2120106</v>
      </c>
      <c r="B866" s="185" t="s">
        <v>1129</v>
      </c>
      <c r="C866" s="186">
        <v>0</v>
      </c>
      <c r="D866" s="24"/>
      <c r="E866" s="184"/>
    </row>
    <row r="867" s="112" customFormat="1" ht="17" customHeight="1" spans="1:5">
      <c r="A867" s="22">
        <v>2120107</v>
      </c>
      <c r="B867" s="185" t="s">
        <v>1130</v>
      </c>
      <c r="C867" s="186">
        <v>0</v>
      </c>
      <c r="D867" s="24"/>
      <c r="E867" s="184"/>
    </row>
    <row r="868" s="112" customFormat="1" ht="17" customHeight="1" spans="1:5">
      <c r="A868" s="22">
        <v>2120108</v>
      </c>
      <c r="B868" s="185" t="s">
        <v>1131</v>
      </c>
      <c r="C868" s="186">
        <v>0</v>
      </c>
      <c r="D868" s="24"/>
      <c r="E868" s="184"/>
    </row>
    <row r="869" s="112" customFormat="1" ht="17" customHeight="1" spans="1:5">
      <c r="A869" s="22">
        <v>2120109</v>
      </c>
      <c r="B869" s="185" t="s">
        <v>1132</v>
      </c>
      <c r="C869" s="186">
        <v>0</v>
      </c>
      <c r="D869" s="24"/>
      <c r="E869" s="184"/>
    </row>
    <row r="870" s="112" customFormat="1" ht="17" customHeight="1" spans="1:5">
      <c r="A870" s="22">
        <v>2120110</v>
      </c>
      <c r="B870" s="185" t="s">
        <v>1133</v>
      </c>
      <c r="C870" s="186">
        <v>0</v>
      </c>
      <c r="D870" s="24"/>
      <c r="E870" s="184"/>
    </row>
    <row r="871" s="112" customFormat="1" ht="17" customHeight="1" spans="1:5">
      <c r="A871" s="22">
        <v>2120199</v>
      </c>
      <c r="B871" s="185" t="s">
        <v>1134</v>
      </c>
      <c r="C871" s="186">
        <v>202</v>
      </c>
      <c r="D871" s="24">
        <v>656</v>
      </c>
      <c r="E871" s="184">
        <f t="shared" ref="E871:E878" si="59">(D871/C871)*100</f>
        <v>324.752475247525</v>
      </c>
    </row>
    <row r="872" s="112" customFormat="1" ht="17" customHeight="1" spans="1:5">
      <c r="A872" s="22">
        <v>21202</v>
      </c>
      <c r="B872" s="183" t="s">
        <v>1135</v>
      </c>
      <c r="C872" s="24">
        <f>C873</f>
        <v>158</v>
      </c>
      <c r="D872" s="24">
        <f>D873</f>
        <v>102</v>
      </c>
      <c r="E872" s="184">
        <f t="shared" si="59"/>
        <v>64.5569620253165</v>
      </c>
    </row>
    <row r="873" s="112" customFormat="1" ht="17" customHeight="1" spans="1:5">
      <c r="A873" s="22">
        <v>2120201</v>
      </c>
      <c r="B873" s="185" t="s">
        <v>1136</v>
      </c>
      <c r="C873" s="186">
        <v>158</v>
      </c>
      <c r="D873" s="24">
        <v>102</v>
      </c>
      <c r="E873" s="184">
        <f t="shared" si="59"/>
        <v>64.5569620253165</v>
      </c>
    </row>
    <row r="874" s="112" customFormat="1" ht="17" customHeight="1" spans="1:5">
      <c r="A874" s="22">
        <v>21203</v>
      </c>
      <c r="B874" s="183" t="s">
        <v>1137</v>
      </c>
      <c r="C874" s="24">
        <f>SUM(C875:C876)</f>
        <v>2633</v>
      </c>
      <c r="D874" s="24">
        <f>SUM(D875:D876)</f>
        <v>3036</v>
      </c>
      <c r="E874" s="184">
        <f t="shared" si="59"/>
        <v>115.305734903152</v>
      </c>
    </row>
    <row r="875" s="112" customFormat="1" ht="17" customHeight="1" spans="1:5">
      <c r="A875" s="22">
        <v>2120303</v>
      </c>
      <c r="B875" s="185" t="s">
        <v>1138</v>
      </c>
      <c r="C875" s="186">
        <v>1150</v>
      </c>
      <c r="D875" s="24">
        <v>1074</v>
      </c>
      <c r="E875" s="184">
        <f t="shared" si="59"/>
        <v>93.3913043478261</v>
      </c>
    </row>
    <row r="876" s="112" customFormat="1" ht="17" customHeight="1" spans="1:5">
      <c r="A876" s="22">
        <v>2120399</v>
      </c>
      <c r="B876" s="185" t="s">
        <v>1139</v>
      </c>
      <c r="C876" s="186">
        <v>1483</v>
      </c>
      <c r="D876" s="24">
        <v>1962</v>
      </c>
      <c r="E876" s="184">
        <f t="shared" si="59"/>
        <v>132.29939312205</v>
      </c>
    </row>
    <row r="877" s="112" customFormat="1" ht="17" customHeight="1" spans="1:5">
      <c r="A877" s="22">
        <v>21205</v>
      </c>
      <c r="B877" s="183" t="s">
        <v>1140</v>
      </c>
      <c r="C877" s="24">
        <f t="shared" ref="C877:C881" si="60">C878</f>
        <v>1359</v>
      </c>
      <c r="D877" s="24">
        <f t="shared" ref="D877:D881" si="61">D878</f>
        <v>1113</v>
      </c>
      <c r="E877" s="184">
        <f t="shared" si="59"/>
        <v>81.8984547461369</v>
      </c>
    </row>
    <row r="878" s="112" customFormat="1" ht="17" customHeight="1" spans="1:5">
      <c r="A878" s="22">
        <v>2120501</v>
      </c>
      <c r="B878" s="185" t="s">
        <v>1141</v>
      </c>
      <c r="C878" s="186">
        <v>1359</v>
      </c>
      <c r="D878" s="24">
        <v>1113</v>
      </c>
      <c r="E878" s="184">
        <f t="shared" si="59"/>
        <v>81.8984547461369</v>
      </c>
    </row>
    <row r="879" s="112" customFormat="1" ht="17" customHeight="1" spans="1:5">
      <c r="A879" s="22">
        <v>21206</v>
      </c>
      <c r="B879" s="183" t="s">
        <v>1142</v>
      </c>
      <c r="C879" s="24">
        <f t="shared" si="60"/>
        <v>0</v>
      </c>
      <c r="D879" s="24">
        <f t="shared" si="61"/>
        <v>0</v>
      </c>
      <c r="E879" s="184"/>
    </row>
    <row r="880" s="112" customFormat="1" ht="17" customHeight="1" spans="1:5">
      <c r="A880" s="22">
        <v>2120601</v>
      </c>
      <c r="B880" s="185" t="s">
        <v>1143</v>
      </c>
      <c r="C880" s="186">
        <v>0</v>
      </c>
      <c r="D880" s="24"/>
      <c r="E880" s="184"/>
    </row>
    <row r="881" s="112" customFormat="1" ht="17" customHeight="1" spans="1:5">
      <c r="A881" s="22">
        <v>21299</v>
      </c>
      <c r="B881" s="183" t="s">
        <v>1144</v>
      </c>
      <c r="C881" s="24">
        <f t="shared" si="60"/>
        <v>223</v>
      </c>
      <c r="D881" s="24">
        <f t="shared" si="61"/>
        <v>0</v>
      </c>
      <c r="E881" s="184">
        <f t="shared" ref="E881:E885" si="62">(D881/C881)*100</f>
        <v>0</v>
      </c>
    </row>
    <row r="882" s="112" customFormat="1" ht="17" customHeight="1" spans="1:5">
      <c r="A882" s="22">
        <v>2129999</v>
      </c>
      <c r="B882" s="185" t="s">
        <v>1145</v>
      </c>
      <c r="C882" s="186">
        <v>223</v>
      </c>
      <c r="D882" s="24"/>
      <c r="E882" s="184">
        <f t="shared" si="62"/>
        <v>0</v>
      </c>
    </row>
    <row r="883" s="112" customFormat="1" ht="17" customHeight="1" spans="1:5">
      <c r="A883" s="22">
        <v>213</v>
      </c>
      <c r="B883" s="183" t="s">
        <v>1146</v>
      </c>
      <c r="C883" s="24">
        <f>C884+C909+C937+C964+C975+C986+C992+C999+C1006+C1010</f>
        <v>11686</v>
      </c>
      <c r="D883" s="24">
        <f>D884+D909+D937+D964+D975+D986+D992+D999+D1006+D1010</f>
        <v>14235</v>
      </c>
      <c r="E883" s="184">
        <f t="shared" si="62"/>
        <v>121.81242512408</v>
      </c>
    </row>
    <row r="884" s="112" customFormat="1" ht="17" customHeight="1" spans="1:5">
      <c r="A884" s="22">
        <v>21301</v>
      </c>
      <c r="B884" s="183" t="s">
        <v>1147</v>
      </c>
      <c r="C884" s="24">
        <f>SUM(C885:C908)</f>
        <v>3179</v>
      </c>
      <c r="D884" s="24">
        <f>SUM(D885:D908)</f>
        <v>7830</v>
      </c>
      <c r="E884" s="184">
        <f t="shared" si="62"/>
        <v>246.303869141239</v>
      </c>
    </row>
    <row r="885" s="112" customFormat="1" ht="17" customHeight="1" spans="1:5">
      <c r="A885" s="22">
        <v>2130101</v>
      </c>
      <c r="B885" s="185" t="s">
        <v>473</v>
      </c>
      <c r="C885" s="186">
        <v>207</v>
      </c>
      <c r="D885" s="24">
        <v>88</v>
      </c>
      <c r="E885" s="184">
        <f t="shared" si="62"/>
        <v>42.512077294686</v>
      </c>
    </row>
    <row r="886" s="112" customFormat="1" ht="17" customHeight="1" spans="1:5">
      <c r="A886" s="22">
        <v>2130102</v>
      </c>
      <c r="B886" s="185" t="s">
        <v>474</v>
      </c>
      <c r="C886" s="186">
        <v>0</v>
      </c>
      <c r="D886" s="24"/>
      <c r="E886" s="184"/>
    </row>
    <row r="887" s="112" customFormat="1" ht="17" customHeight="1" spans="1:5">
      <c r="A887" s="22">
        <v>2130103</v>
      </c>
      <c r="B887" s="185" t="s">
        <v>475</v>
      </c>
      <c r="C887" s="186">
        <v>0</v>
      </c>
      <c r="D887" s="24"/>
      <c r="E887" s="184"/>
    </row>
    <row r="888" s="112" customFormat="1" ht="17" customHeight="1" spans="1:5">
      <c r="A888" s="22">
        <v>2130104</v>
      </c>
      <c r="B888" s="185" t="s">
        <v>482</v>
      </c>
      <c r="C888" s="186">
        <v>1798</v>
      </c>
      <c r="D888" s="24">
        <v>884</v>
      </c>
      <c r="E888" s="184">
        <f t="shared" ref="E888:E892" si="63">(D888/C888)*100</f>
        <v>49.1657397107898</v>
      </c>
    </row>
    <row r="889" s="112" customFormat="1" ht="17" customHeight="1" spans="1:5">
      <c r="A889" s="22">
        <v>2130105</v>
      </c>
      <c r="B889" s="185" t="s">
        <v>1148</v>
      </c>
      <c r="C889" s="186">
        <v>0</v>
      </c>
      <c r="D889" s="24"/>
      <c r="E889" s="184"/>
    </row>
    <row r="890" s="112" customFormat="1" ht="17" customHeight="1" spans="1:5">
      <c r="A890" s="22">
        <v>2130106</v>
      </c>
      <c r="B890" s="185" t="s">
        <v>1149</v>
      </c>
      <c r="C890" s="186">
        <v>130</v>
      </c>
      <c r="D890" s="24">
        <v>53</v>
      </c>
      <c r="E890" s="184">
        <f t="shared" si="63"/>
        <v>40.7692307692308</v>
      </c>
    </row>
    <row r="891" s="112" customFormat="1" ht="17" customHeight="1" spans="1:5">
      <c r="A891" s="22">
        <v>2130108</v>
      </c>
      <c r="B891" s="185" t="s">
        <v>1150</v>
      </c>
      <c r="C891" s="186">
        <v>264</v>
      </c>
      <c r="D891" s="24">
        <v>7</v>
      </c>
      <c r="E891" s="184">
        <f t="shared" si="63"/>
        <v>2.65151515151515</v>
      </c>
    </row>
    <row r="892" s="112" customFormat="1" ht="17" customHeight="1" spans="1:5">
      <c r="A892" s="22">
        <v>2130109</v>
      </c>
      <c r="B892" s="185" t="s">
        <v>1151</v>
      </c>
      <c r="C892" s="186">
        <v>10</v>
      </c>
      <c r="D892" s="24">
        <v>2</v>
      </c>
      <c r="E892" s="184">
        <f t="shared" si="63"/>
        <v>20</v>
      </c>
    </row>
    <row r="893" s="112" customFormat="1" ht="17" customHeight="1" spans="1:5">
      <c r="A893" s="22">
        <v>2130110</v>
      </c>
      <c r="B893" s="185" t="s">
        <v>1152</v>
      </c>
      <c r="C893" s="186">
        <v>0</v>
      </c>
      <c r="D893" s="24"/>
      <c r="E893" s="184"/>
    </row>
    <row r="894" s="112" customFormat="1" ht="17" customHeight="1" spans="1:5">
      <c r="A894" s="22">
        <v>2130111</v>
      </c>
      <c r="B894" s="185" t="s">
        <v>1153</v>
      </c>
      <c r="C894" s="186">
        <v>0</v>
      </c>
      <c r="D894" s="24"/>
      <c r="E894" s="184"/>
    </row>
    <row r="895" s="112" customFormat="1" ht="17" customHeight="1" spans="1:5">
      <c r="A895" s="22">
        <v>2130112</v>
      </c>
      <c r="B895" s="185" t="s">
        <v>1154</v>
      </c>
      <c r="C895" s="186">
        <v>25</v>
      </c>
      <c r="D895" s="24">
        <v>7</v>
      </c>
      <c r="E895" s="184">
        <f t="shared" ref="E895:E900" si="64">(D895/C895)*100</f>
        <v>28</v>
      </c>
    </row>
    <row r="896" s="112" customFormat="1" ht="17" customHeight="1" spans="1:5">
      <c r="A896" s="22">
        <v>2130114</v>
      </c>
      <c r="B896" s="185" t="s">
        <v>1155</v>
      </c>
      <c r="C896" s="186">
        <v>0</v>
      </c>
      <c r="D896" s="24"/>
      <c r="E896" s="184"/>
    </row>
    <row r="897" s="112" customFormat="1" ht="17" customHeight="1" spans="1:5">
      <c r="A897" s="22">
        <v>2130119</v>
      </c>
      <c r="B897" s="185" t="s">
        <v>1156</v>
      </c>
      <c r="C897" s="186">
        <v>8</v>
      </c>
      <c r="D897" s="24"/>
      <c r="E897" s="184">
        <f t="shared" si="64"/>
        <v>0</v>
      </c>
    </row>
    <row r="898" s="112" customFormat="1" ht="17" customHeight="1" spans="1:5">
      <c r="A898" s="22">
        <v>2130120</v>
      </c>
      <c r="B898" s="185" t="s">
        <v>1157</v>
      </c>
      <c r="C898" s="186">
        <v>0</v>
      </c>
      <c r="D898" s="24"/>
      <c r="E898" s="184"/>
    </row>
    <row r="899" s="112" customFormat="1" ht="17" customHeight="1" spans="1:5">
      <c r="A899" s="22">
        <v>2130121</v>
      </c>
      <c r="B899" s="185" t="s">
        <v>1158</v>
      </c>
      <c r="C899" s="186">
        <v>45</v>
      </c>
      <c r="D899" s="24"/>
      <c r="E899" s="184">
        <f t="shared" si="64"/>
        <v>0</v>
      </c>
    </row>
    <row r="900" s="112" customFormat="1" ht="17" customHeight="1" spans="1:5">
      <c r="A900" s="22">
        <v>2130122</v>
      </c>
      <c r="B900" s="185" t="s">
        <v>1159</v>
      </c>
      <c r="C900" s="186">
        <v>399</v>
      </c>
      <c r="D900" s="24">
        <v>6124</v>
      </c>
      <c r="E900" s="184">
        <f t="shared" si="64"/>
        <v>1534.83709273183</v>
      </c>
    </row>
    <row r="901" s="112" customFormat="1" ht="17" customHeight="1" spans="1:5">
      <c r="A901" s="22">
        <v>2130124</v>
      </c>
      <c r="B901" s="185" t="s">
        <v>1160</v>
      </c>
      <c r="C901" s="186">
        <v>0</v>
      </c>
      <c r="D901" s="24"/>
      <c r="E901" s="184"/>
    </row>
    <row r="902" s="112" customFormat="1" ht="17" customHeight="1" spans="1:5">
      <c r="A902" s="22">
        <v>2130125</v>
      </c>
      <c r="B902" s="185" t="s">
        <v>1161</v>
      </c>
      <c r="C902" s="186">
        <v>0</v>
      </c>
      <c r="D902" s="24"/>
      <c r="E902" s="184"/>
    </row>
    <row r="903" s="112" customFormat="1" ht="17" customHeight="1" spans="1:5">
      <c r="A903" s="22">
        <v>2130126</v>
      </c>
      <c r="B903" s="185" t="s">
        <v>1162</v>
      </c>
      <c r="C903" s="186">
        <v>0</v>
      </c>
      <c r="D903" s="24"/>
      <c r="E903" s="184"/>
    </row>
    <row r="904" s="112" customFormat="1" ht="17" customHeight="1" spans="1:5">
      <c r="A904" s="22">
        <v>2130135</v>
      </c>
      <c r="B904" s="185" t="s">
        <v>1163</v>
      </c>
      <c r="C904" s="186"/>
      <c r="D904" s="24"/>
      <c r="E904" s="184"/>
    </row>
    <row r="905" s="112" customFormat="1" ht="17" customHeight="1" spans="1:5">
      <c r="A905" s="22">
        <v>2130142</v>
      </c>
      <c r="B905" s="185" t="s">
        <v>1164</v>
      </c>
      <c r="C905" s="186">
        <v>69</v>
      </c>
      <c r="D905" s="24">
        <v>10</v>
      </c>
      <c r="E905" s="184">
        <f t="shared" ref="E905:E910" si="65">(D905/C905)*100</f>
        <v>14.4927536231884</v>
      </c>
    </row>
    <row r="906" s="112" customFormat="1" ht="17" customHeight="1" spans="1:5">
      <c r="A906" s="22">
        <v>2130148</v>
      </c>
      <c r="B906" s="185" t="s">
        <v>1165</v>
      </c>
      <c r="C906" s="186">
        <v>27</v>
      </c>
      <c r="D906" s="24"/>
      <c r="E906" s="184">
        <f t="shared" si="65"/>
        <v>0</v>
      </c>
    </row>
    <row r="907" s="112" customFormat="1" ht="17" customHeight="1" spans="1:5">
      <c r="A907" s="22">
        <v>2130152</v>
      </c>
      <c r="B907" s="185" t="s">
        <v>1166</v>
      </c>
      <c r="C907" s="186">
        <v>4</v>
      </c>
      <c r="D907" s="24">
        <v>2</v>
      </c>
      <c r="E907" s="184">
        <f t="shared" si="65"/>
        <v>50</v>
      </c>
    </row>
    <row r="908" s="112" customFormat="1" ht="17" customHeight="1" spans="1:5">
      <c r="A908" s="22">
        <v>2130199</v>
      </c>
      <c r="B908" s="185" t="s">
        <v>1167</v>
      </c>
      <c r="C908" s="186">
        <v>193</v>
      </c>
      <c r="D908" s="24">
        <v>653</v>
      </c>
      <c r="E908" s="184">
        <f t="shared" si="65"/>
        <v>338.341968911917</v>
      </c>
    </row>
    <row r="909" s="112" customFormat="1" ht="17" customHeight="1" spans="1:5">
      <c r="A909" s="22">
        <v>21302</v>
      </c>
      <c r="B909" s="183" t="s">
        <v>1168</v>
      </c>
      <c r="C909" s="24">
        <f>SUM(C910:C936)</f>
        <v>265</v>
      </c>
      <c r="D909" s="24">
        <f>SUM(D910:D936)</f>
        <v>2710</v>
      </c>
      <c r="E909" s="184">
        <f t="shared" si="65"/>
        <v>1022.64150943396</v>
      </c>
    </row>
    <row r="910" s="112" customFormat="1" ht="17" customHeight="1" spans="1:5">
      <c r="A910" s="22">
        <v>2130201</v>
      </c>
      <c r="B910" s="185" t="s">
        <v>473</v>
      </c>
      <c r="C910" s="186">
        <v>159</v>
      </c>
      <c r="D910" s="24">
        <v>563</v>
      </c>
      <c r="E910" s="184">
        <f t="shared" si="65"/>
        <v>354.088050314465</v>
      </c>
    </row>
    <row r="911" s="112" customFormat="1" ht="17" customHeight="1" spans="1:5">
      <c r="A911" s="22">
        <v>2130202</v>
      </c>
      <c r="B911" s="185" t="s">
        <v>474</v>
      </c>
      <c r="C911" s="186">
        <v>0</v>
      </c>
      <c r="D911" s="24"/>
      <c r="E911" s="184"/>
    </row>
    <row r="912" s="112" customFormat="1" ht="17" customHeight="1" spans="1:5">
      <c r="A912" s="22">
        <v>2130203</v>
      </c>
      <c r="B912" s="185" t="s">
        <v>475</v>
      </c>
      <c r="C912" s="186">
        <v>0</v>
      </c>
      <c r="D912" s="24"/>
      <c r="E912" s="184"/>
    </row>
    <row r="913" s="112" customFormat="1" ht="17" customHeight="1" spans="1:5">
      <c r="A913" s="22">
        <v>2130204</v>
      </c>
      <c r="B913" s="185" t="s">
        <v>1169</v>
      </c>
      <c r="C913" s="186">
        <v>0</v>
      </c>
      <c r="D913" s="24">
        <v>1179</v>
      </c>
      <c r="E913" s="184"/>
    </row>
    <row r="914" s="112" customFormat="1" ht="17" customHeight="1" spans="1:5">
      <c r="A914" s="22">
        <v>2130205</v>
      </c>
      <c r="B914" s="185" t="s">
        <v>1170</v>
      </c>
      <c r="C914" s="186">
        <v>0</v>
      </c>
      <c r="D914" s="24">
        <v>897</v>
      </c>
      <c r="E914" s="184"/>
    </row>
    <row r="915" s="112" customFormat="1" ht="17" customHeight="1" spans="1:5">
      <c r="A915" s="22">
        <v>2130206</v>
      </c>
      <c r="B915" s="185" t="s">
        <v>1171</v>
      </c>
      <c r="C915" s="186">
        <v>0</v>
      </c>
      <c r="D915" s="24"/>
      <c r="E915" s="184"/>
    </row>
    <row r="916" s="112" customFormat="1" ht="17" customHeight="1" spans="1:5">
      <c r="A916" s="22">
        <v>2130207</v>
      </c>
      <c r="B916" s="185" t="s">
        <v>1172</v>
      </c>
      <c r="C916" s="186">
        <v>0</v>
      </c>
      <c r="D916" s="24"/>
      <c r="E916" s="184"/>
    </row>
    <row r="917" s="112" customFormat="1" ht="17" customHeight="1" spans="1:5">
      <c r="A917" s="22">
        <v>2130208</v>
      </c>
      <c r="B917" s="185" t="s">
        <v>1173</v>
      </c>
      <c r="C917" s="186">
        <v>0</v>
      </c>
      <c r="D917" s="24"/>
      <c r="E917" s="184"/>
    </row>
    <row r="918" s="112" customFormat="1" ht="17" customHeight="1" spans="1:5">
      <c r="A918" s="22">
        <v>2130209</v>
      </c>
      <c r="B918" s="185" t="s">
        <v>1174</v>
      </c>
      <c r="C918" s="186">
        <v>0</v>
      </c>
      <c r="D918" s="24"/>
      <c r="E918" s="184"/>
    </row>
    <row r="919" s="112" customFormat="1" ht="17" customHeight="1" spans="1:5">
      <c r="A919" s="22">
        <v>2130210</v>
      </c>
      <c r="B919" s="185" t="s">
        <v>1175</v>
      </c>
      <c r="C919" s="186">
        <v>0</v>
      </c>
      <c r="D919" s="24"/>
      <c r="E919" s="184"/>
    </row>
    <row r="920" s="112" customFormat="1" ht="17" customHeight="1" spans="1:5">
      <c r="A920" s="22">
        <v>2130211</v>
      </c>
      <c r="B920" s="185" t="s">
        <v>1176</v>
      </c>
      <c r="C920" s="186">
        <v>0</v>
      </c>
      <c r="D920" s="24"/>
      <c r="E920" s="184"/>
    </row>
    <row r="921" s="112" customFormat="1" ht="17" customHeight="1" spans="1:5">
      <c r="A921" s="22">
        <v>2130212</v>
      </c>
      <c r="B921" s="185" t="s">
        <v>1177</v>
      </c>
      <c r="C921" s="186">
        <v>0</v>
      </c>
      <c r="D921" s="24"/>
      <c r="E921" s="184"/>
    </row>
    <row r="922" s="112" customFormat="1" ht="17" customHeight="1" spans="1:5">
      <c r="A922" s="22">
        <v>2130213</v>
      </c>
      <c r="B922" s="185" t="s">
        <v>1178</v>
      </c>
      <c r="C922" s="186">
        <v>76</v>
      </c>
      <c r="D922" s="24">
        <v>10</v>
      </c>
      <c r="E922" s="184">
        <f>(D922/C922)*100</f>
        <v>13.1578947368421</v>
      </c>
    </row>
    <row r="923" s="112" customFormat="1" ht="17" customHeight="1" spans="1:5">
      <c r="A923" s="22">
        <v>2130216</v>
      </c>
      <c r="B923" s="185" t="s">
        <v>1179</v>
      </c>
      <c r="C923" s="186">
        <v>0</v>
      </c>
      <c r="D923" s="24"/>
      <c r="E923" s="184"/>
    </row>
    <row r="924" s="112" customFormat="1" ht="17" customHeight="1" spans="1:5">
      <c r="A924" s="22">
        <v>2130217</v>
      </c>
      <c r="B924" s="185" t="s">
        <v>1180</v>
      </c>
      <c r="C924" s="186">
        <v>0</v>
      </c>
      <c r="D924" s="24"/>
      <c r="E924" s="184"/>
    </row>
    <row r="925" s="112" customFormat="1" ht="17" customHeight="1" spans="1:5">
      <c r="A925" s="22">
        <v>2130218</v>
      </c>
      <c r="B925" s="185" t="s">
        <v>1181</v>
      </c>
      <c r="C925" s="186">
        <v>0</v>
      </c>
      <c r="D925" s="24"/>
      <c r="E925" s="184"/>
    </row>
    <row r="926" s="112" customFormat="1" ht="17" customHeight="1" spans="1:5">
      <c r="A926" s="22">
        <v>2130219</v>
      </c>
      <c r="B926" s="185" t="s">
        <v>1182</v>
      </c>
      <c r="C926" s="186">
        <v>0</v>
      </c>
      <c r="D926" s="24"/>
      <c r="E926" s="184"/>
    </row>
    <row r="927" s="112" customFormat="1" ht="17" customHeight="1" spans="1:5">
      <c r="A927" s="22">
        <v>2130220</v>
      </c>
      <c r="B927" s="185" t="s">
        <v>1183</v>
      </c>
      <c r="C927" s="186">
        <v>0</v>
      </c>
      <c r="D927" s="24"/>
      <c r="E927" s="184"/>
    </row>
    <row r="928" s="112" customFormat="1" ht="17" customHeight="1" spans="1:5">
      <c r="A928" s="22">
        <v>2130221</v>
      </c>
      <c r="B928" s="185" t="s">
        <v>1184</v>
      </c>
      <c r="C928" s="186">
        <v>0</v>
      </c>
      <c r="D928" s="24"/>
      <c r="E928" s="184"/>
    </row>
    <row r="929" s="112" customFormat="1" ht="17" customHeight="1" spans="1:5">
      <c r="A929" s="22">
        <v>2130223</v>
      </c>
      <c r="B929" s="185" t="s">
        <v>1185</v>
      </c>
      <c r="C929" s="186">
        <v>0</v>
      </c>
      <c r="D929" s="24"/>
      <c r="E929" s="184"/>
    </row>
    <row r="930" s="112" customFormat="1" ht="17" customHeight="1" spans="1:5">
      <c r="A930" s="22">
        <v>2130224</v>
      </c>
      <c r="B930" s="185" t="s">
        <v>1186</v>
      </c>
      <c r="C930" s="186">
        <v>0</v>
      </c>
      <c r="D930" s="24"/>
      <c r="E930" s="184"/>
    </row>
    <row r="931" s="112" customFormat="1" ht="17" customHeight="1" spans="1:5">
      <c r="A931" s="22">
        <v>2130225</v>
      </c>
      <c r="B931" s="185" t="s">
        <v>1187</v>
      </c>
      <c r="C931" s="186">
        <v>0</v>
      </c>
      <c r="D931" s="24"/>
      <c r="E931" s="184"/>
    </row>
    <row r="932" s="112" customFormat="1" ht="17" customHeight="1" spans="1:5">
      <c r="A932" s="22">
        <v>2130226</v>
      </c>
      <c r="B932" s="185" t="s">
        <v>1188</v>
      </c>
      <c r="C932" s="186">
        <v>0</v>
      </c>
      <c r="D932" s="24"/>
      <c r="E932" s="184"/>
    </row>
    <row r="933" s="112" customFormat="1" ht="17" customHeight="1" spans="1:5">
      <c r="A933" s="22">
        <v>2130227</v>
      </c>
      <c r="B933" s="185" t="s">
        <v>1189</v>
      </c>
      <c r="C933" s="186">
        <v>0</v>
      </c>
      <c r="D933" s="24"/>
      <c r="E933" s="184"/>
    </row>
    <row r="934" s="112" customFormat="1" ht="17" customHeight="1" spans="1:5">
      <c r="A934" s="22">
        <v>2130232</v>
      </c>
      <c r="B934" s="185" t="s">
        <v>1190</v>
      </c>
      <c r="C934" s="186">
        <v>0</v>
      </c>
      <c r="D934" s="24"/>
      <c r="E934" s="184"/>
    </row>
    <row r="935" s="112" customFormat="1" ht="17" customHeight="1" spans="1:5">
      <c r="A935" s="22">
        <v>2130234</v>
      </c>
      <c r="B935" s="185" t="s">
        <v>1191</v>
      </c>
      <c r="C935" s="186">
        <v>30</v>
      </c>
      <c r="D935" s="24">
        <v>27</v>
      </c>
      <c r="E935" s="184">
        <f t="shared" ref="E935:E938" si="66">(D935/C935)*100</f>
        <v>90</v>
      </c>
    </row>
    <row r="936" s="112" customFormat="1" ht="17" customHeight="1" spans="1:5">
      <c r="A936" s="22">
        <v>2130299</v>
      </c>
      <c r="B936" s="185" t="s">
        <v>1192</v>
      </c>
      <c r="C936" s="186">
        <v>0</v>
      </c>
      <c r="D936" s="24">
        <v>34</v>
      </c>
      <c r="E936" s="184"/>
    </row>
    <row r="937" s="112" customFormat="1" ht="17" customHeight="1" spans="1:5">
      <c r="A937" s="22">
        <v>21303</v>
      </c>
      <c r="B937" s="183" t="s">
        <v>1193</v>
      </c>
      <c r="C937" s="24">
        <f>SUM(C938:C963)</f>
        <v>3531</v>
      </c>
      <c r="D937" s="24">
        <f>SUM(D938:D963)</f>
        <v>687</v>
      </c>
      <c r="E937" s="184">
        <f t="shared" si="66"/>
        <v>19.4562446898895</v>
      </c>
    </row>
    <row r="938" s="112" customFormat="1" ht="17" customHeight="1" spans="1:5">
      <c r="A938" s="22">
        <v>2130301</v>
      </c>
      <c r="B938" s="185" t="s">
        <v>473</v>
      </c>
      <c r="C938" s="186">
        <v>154</v>
      </c>
      <c r="D938" s="24">
        <v>115</v>
      </c>
      <c r="E938" s="184">
        <f t="shared" si="66"/>
        <v>74.6753246753247</v>
      </c>
    </row>
    <row r="939" s="112" customFormat="1" ht="17" customHeight="1" spans="1:5">
      <c r="A939" s="22">
        <v>2130302</v>
      </c>
      <c r="B939" s="185" t="s">
        <v>474</v>
      </c>
      <c r="C939" s="186">
        <v>0</v>
      </c>
      <c r="D939" s="24"/>
      <c r="E939" s="184"/>
    </row>
    <row r="940" s="112" customFormat="1" ht="17" customHeight="1" spans="1:5">
      <c r="A940" s="22">
        <v>2130303</v>
      </c>
      <c r="B940" s="185" t="s">
        <v>475</v>
      </c>
      <c r="C940" s="186">
        <v>0</v>
      </c>
      <c r="D940" s="24"/>
      <c r="E940" s="184"/>
    </row>
    <row r="941" s="112" customFormat="1" ht="17" customHeight="1" spans="1:5">
      <c r="A941" s="22">
        <v>2130304</v>
      </c>
      <c r="B941" s="185" t="s">
        <v>1194</v>
      </c>
      <c r="C941" s="186">
        <v>1112</v>
      </c>
      <c r="D941" s="24">
        <v>526</v>
      </c>
      <c r="E941" s="184">
        <f>(D941/C941)*100</f>
        <v>47.3021582733813</v>
      </c>
    </row>
    <row r="942" s="112" customFormat="1" ht="17" customHeight="1" spans="1:5">
      <c r="A942" s="22">
        <v>2130305</v>
      </c>
      <c r="B942" s="185" t="s">
        <v>1195</v>
      </c>
      <c r="C942" s="186">
        <v>0</v>
      </c>
      <c r="D942" s="24"/>
      <c r="E942" s="184"/>
    </row>
    <row r="943" s="112" customFormat="1" ht="17" customHeight="1" spans="1:5">
      <c r="A943" s="22">
        <v>2130306</v>
      </c>
      <c r="B943" s="185" t="s">
        <v>1196</v>
      </c>
      <c r="C943" s="186">
        <v>0</v>
      </c>
      <c r="D943" s="24"/>
      <c r="E943" s="184"/>
    </row>
    <row r="944" s="112" customFormat="1" ht="17" customHeight="1" spans="1:5">
      <c r="A944" s="22">
        <v>2130307</v>
      </c>
      <c r="B944" s="185" t="s">
        <v>1197</v>
      </c>
      <c r="C944" s="186">
        <v>0</v>
      </c>
      <c r="D944" s="24"/>
      <c r="E944" s="184"/>
    </row>
    <row r="945" s="112" customFormat="1" ht="17" customHeight="1" spans="1:5">
      <c r="A945" s="22">
        <v>2130308</v>
      </c>
      <c r="B945" s="185" t="s">
        <v>1198</v>
      </c>
      <c r="C945" s="186">
        <v>0</v>
      </c>
      <c r="D945" s="24"/>
      <c r="E945" s="184"/>
    </row>
    <row r="946" s="112" customFormat="1" ht="17" customHeight="1" spans="1:5">
      <c r="A946" s="22">
        <v>2130309</v>
      </c>
      <c r="B946" s="185" t="s">
        <v>1199</v>
      </c>
      <c r="C946" s="186">
        <v>0</v>
      </c>
      <c r="D946" s="24"/>
      <c r="E946" s="184"/>
    </row>
    <row r="947" s="112" customFormat="1" ht="17" customHeight="1" spans="1:5">
      <c r="A947" s="22">
        <v>2130310</v>
      </c>
      <c r="B947" s="185" t="s">
        <v>1200</v>
      </c>
      <c r="C947" s="186">
        <v>0</v>
      </c>
      <c r="D947" s="24"/>
      <c r="E947" s="184"/>
    </row>
    <row r="948" s="112" customFormat="1" ht="17" customHeight="1" spans="1:5">
      <c r="A948" s="22">
        <v>2130311</v>
      </c>
      <c r="B948" s="185" t="s">
        <v>1201</v>
      </c>
      <c r="C948" s="186">
        <v>0</v>
      </c>
      <c r="D948" s="24"/>
      <c r="E948" s="184"/>
    </row>
    <row r="949" s="112" customFormat="1" ht="17" customHeight="1" spans="1:5">
      <c r="A949" s="22">
        <v>2130312</v>
      </c>
      <c r="B949" s="185" t="s">
        <v>1202</v>
      </c>
      <c r="C949" s="186">
        <v>0</v>
      </c>
      <c r="D949" s="24"/>
      <c r="E949" s="184"/>
    </row>
    <row r="950" s="112" customFormat="1" ht="17" customHeight="1" spans="1:5">
      <c r="A950" s="22">
        <v>2130313</v>
      </c>
      <c r="B950" s="185" t="s">
        <v>1203</v>
      </c>
      <c r="C950" s="186">
        <v>3</v>
      </c>
      <c r="D950" s="24">
        <v>3</v>
      </c>
      <c r="E950" s="184">
        <f t="shared" ref="E950:E953" si="67">(D950/C950)*100</f>
        <v>100</v>
      </c>
    </row>
    <row r="951" s="112" customFormat="1" ht="17" customHeight="1" spans="1:5">
      <c r="A951" s="22">
        <v>2130314</v>
      </c>
      <c r="B951" s="185" t="s">
        <v>1204</v>
      </c>
      <c r="C951" s="186">
        <v>45</v>
      </c>
      <c r="D951" s="24">
        <v>9</v>
      </c>
      <c r="E951" s="184">
        <f t="shared" si="67"/>
        <v>20</v>
      </c>
    </row>
    <row r="952" s="112" customFormat="1" ht="17" customHeight="1" spans="1:5">
      <c r="A952" s="22">
        <v>2130315</v>
      </c>
      <c r="B952" s="185" t="s">
        <v>1205</v>
      </c>
      <c r="C952" s="186">
        <v>0</v>
      </c>
      <c r="D952" s="24">
        <v>0</v>
      </c>
      <c r="E952" s="184"/>
    </row>
    <row r="953" s="112" customFormat="1" ht="17" customHeight="1" spans="1:5">
      <c r="A953" s="22">
        <v>2130316</v>
      </c>
      <c r="B953" s="185" t="s">
        <v>1206</v>
      </c>
      <c r="C953" s="186">
        <v>156</v>
      </c>
      <c r="D953" s="24">
        <v>2</v>
      </c>
      <c r="E953" s="184">
        <f t="shared" si="67"/>
        <v>1.28205128205128</v>
      </c>
    </row>
    <row r="954" s="112" customFormat="1" ht="17" customHeight="1" spans="1:5">
      <c r="A954" s="22">
        <v>2130317</v>
      </c>
      <c r="B954" s="185" t="s">
        <v>1207</v>
      </c>
      <c r="C954" s="186">
        <v>0</v>
      </c>
      <c r="D954" s="24">
        <v>0</v>
      </c>
      <c r="E954" s="184"/>
    </row>
    <row r="955" s="112" customFormat="1" ht="17" customHeight="1" spans="1:5">
      <c r="A955" s="22">
        <v>2130318</v>
      </c>
      <c r="B955" s="185" t="s">
        <v>1208</v>
      </c>
      <c r="C955" s="186">
        <v>0</v>
      </c>
      <c r="D955" s="24">
        <v>0</v>
      </c>
      <c r="E955" s="184"/>
    </row>
    <row r="956" s="112" customFormat="1" ht="17" customHeight="1" spans="1:5">
      <c r="A956" s="22">
        <v>2130319</v>
      </c>
      <c r="B956" s="185" t="s">
        <v>1209</v>
      </c>
      <c r="C956" s="186">
        <v>2016</v>
      </c>
      <c r="D956" s="24">
        <v>18</v>
      </c>
      <c r="E956" s="184">
        <f>(D956/C956)*100</f>
        <v>0.892857142857143</v>
      </c>
    </row>
    <row r="957" s="112" customFormat="1" ht="17" customHeight="1" spans="1:5">
      <c r="A957" s="22">
        <v>2130321</v>
      </c>
      <c r="B957" s="185" t="s">
        <v>1210</v>
      </c>
      <c r="C957" s="186">
        <v>0</v>
      </c>
      <c r="D957" s="24">
        <v>0</v>
      </c>
      <c r="E957" s="184"/>
    </row>
    <row r="958" s="112" customFormat="1" ht="17" customHeight="1" spans="1:5">
      <c r="A958" s="22">
        <v>2130322</v>
      </c>
      <c r="B958" s="185" t="s">
        <v>1211</v>
      </c>
      <c r="C958" s="186">
        <v>0</v>
      </c>
      <c r="D958" s="24">
        <v>0</v>
      </c>
      <c r="E958" s="184"/>
    </row>
    <row r="959" s="112" customFormat="1" ht="17" customHeight="1" spans="1:5">
      <c r="A959" s="22">
        <v>2130332</v>
      </c>
      <c r="B959" s="185" t="s">
        <v>1212</v>
      </c>
      <c r="C959" s="186"/>
      <c r="D959" s="24">
        <v>0</v>
      </c>
      <c r="E959" s="184"/>
    </row>
    <row r="960" s="112" customFormat="1" ht="17" customHeight="1" spans="1:5">
      <c r="A960" s="22">
        <v>2130333</v>
      </c>
      <c r="B960" s="185" t="s">
        <v>1185</v>
      </c>
      <c r="C960" s="186">
        <v>0</v>
      </c>
      <c r="D960" s="24">
        <v>0</v>
      </c>
      <c r="E960" s="184"/>
    </row>
    <row r="961" s="112" customFormat="1" ht="17" customHeight="1" spans="1:5">
      <c r="A961" s="22">
        <v>2130334</v>
      </c>
      <c r="B961" s="185" t="s">
        <v>1213</v>
      </c>
      <c r="C961" s="186">
        <v>0</v>
      </c>
      <c r="D961" s="24">
        <v>0</v>
      </c>
      <c r="E961" s="184"/>
    </row>
    <row r="962" s="112" customFormat="1" ht="17" customHeight="1" spans="1:5">
      <c r="A962" s="22">
        <v>2130335</v>
      </c>
      <c r="B962" s="185" t="s">
        <v>1214</v>
      </c>
      <c r="C962" s="186">
        <v>0</v>
      </c>
      <c r="D962" s="24">
        <v>0</v>
      </c>
      <c r="E962" s="184"/>
    </row>
    <row r="963" s="112" customFormat="1" ht="17" customHeight="1" spans="1:5">
      <c r="A963" s="22">
        <v>2130399</v>
      </c>
      <c r="B963" s="185" t="s">
        <v>1215</v>
      </c>
      <c r="C963" s="186">
        <v>45</v>
      </c>
      <c r="D963" s="24">
        <v>14</v>
      </c>
      <c r="E963" s="184">
        <f>(D963/C963)*100</f>
        <v>31.1111111111111</v>
      </c>
    </row>
    <row r="964" s="112" customFormat="1" ht="17" customHeight="1" spans="1:5">
      <c r="A964" s="22">
        <v>21304</v>
      </c>
      <c r="B964" s="183" t="s">
        <v>1216</v>
      </c>
      <c r="C964" s="24">
        <f>SUM(C965:C974)</f>
        <v>0</v>
      </c>
      <c r="D964" s="24">
        <f>SUM(D965:D974)</f>
        <v>0</v>
      </c>
      <c r="E964" s="184"/>
    </row>
    <row r="965" s="112" customFormat="1" ht="17" customHeight="1" spans="1:5">
      <c r="A965" s="22">
        <v>2130401</v>
      </c>
      <c r="B965" s="185" t="s">
        <v>473</v>
      </c>
      <c r="C965" s="186">
        <v>0</v>
      </c>
      <c r="D965" s="24"/>
      <c r="E965" s="184"/>
    </row>
    <row r="966" s="112" customFormat="1" ht="17" customHeight="1" spans="1:5">
      <c r="A966" s="22">
        <v>2130402</v>
      </c>
      <c r="B966" s="185" t="s">
        <v>474</v>
      </c>
      <c r="C966" s="186">
        <v>0</v>
      </c>
      <c r="D966" s="24"/>
      <c r="E966" s="184"/>
    </row>
    <row r="967" s="112" customFormat="1" ht="17" customHeight="1" spans="1:5">
      <c r="A967" s="22">
        <v>2130403</v>
      </c>
      <c r="B967" s="185" t="s">
        <v>475</v>
      </c>
      <c r="C967" s="186">
        <v>0</v>
      </c>
      <c r="D967" s="24"/>
      <c r="E967" s="184"/>
    </row>
    <row r="968" s="112" customFormat="1" ht="17" customHeight="1" spans="1:5">
      <c r="A968" s="22">
        <v>2130404</v>
      </c>
      <c r="B968" s="185" t="s">
        <v>1217</v>
      </c>
      <c r="C968" s="186">
        <v>0</v>
      </c>
      <c r="D968" s="24"/>
      <c r="E968" s="184"/>
    </row>
    <row r="969" s="112" customFormat="1" ht="17" customHeight="1" spans="1:5">
      <c r="A969" s="22">
        <v>2130405</v>
      </c>
      <c r="B969" s="185" t="s">
        <v>1218</v>
      </c>
      <c r="C969" s="186">
        <v>0</v>
      </c>
      <c r="D969" s="24"/>
      <c r="E969" s="184"/>
    </row>
    <row r="970" s="112" customFormat="1" ht="17" customHeight="1" spans="1:5">
      <c r="A970" s="22">
        <v>2130406</v>
      </c>
      <c r="B970" s="185" t="s">
        <v>1219</v>
      </c>
      <c r="C970" s="186">
        <v>0</v>
      </c>
      <c r="D970" s="24"/>
      <c r="E970" s="184"/>
    </row>
    <row r="971" s="112" customFormat="1" ht="17" customHeight="1" spans="1:5">
      <c r="A971" s="22">
        <v>2130407</v>
      </c>
      <c r="B971" s="185" t="s">
        <v>1220</v>
      </c>
      <c r="C971" s="186">
        <v>0</v>
      </c>
      <c r="D971" s="24"/>
      <c r="E971" s="184"/>
    </row>
    <row r="972" s="112" customFormat="1" ht="17" customHeight="1" spans="1:5">
      <c r="A972" s="22">
        <v>2130408</v>
      </c>
      <c r="B972" s="185" t="s">
        <v>1221</v>
      </c>
      <c r="C972" s="186">
        <v>0</v>
      </c>
      <c r="D972" s="24"/>
      <c r="E972" s="184"/>
    </row>
    <row r="973" s="112" customFormat="1" ht="17" customHeight="1" spans="1:5">
      <c r="A973" s="22">
        <v>2130409</v>
      </c>
      <c r="B973" s="185" t="s">
        <v>1222</v>
      </c>
      <c r="C973" s="186">
        <v>0</v>
      </c>
      <c r="D973" s="24"/>
      <c r="E973" s="184"/>
    </row>
    <row r="974" s="112" customFormat="1" ht="17" customHeight="1" spans="1:5">
      <c r="A974" s="22">
        <v>2130499</v>
      </c>
      <c r="B974" s="185" t="s">
        <v>1223</v>
      </c>
      <c r="C974" s="186">
        <v>0</v>
      </c>
      <c r="D974" s="24"/>
      <c r="E974" s="184"/>
    </row>
    <row r="975" s="112" customFormat="1" ht="17" customHeight="1" spans="1:5">
      <c r="A975" s="22">
        <v>21305</v>
      </c>
      <c r="B975" s="183" t="s">
        <v>1224</v>
      </c>
      <c r="C975" s="24">
        <f>SUM(C976:C985)</f>
        <v>1641</v>
      </c>
      <c r="D975" s="24">
        <f>SUM(D976:D985)</f>
        <v>915</v>
      </c>
      <c r="E975" s="184">
        <f t="shared" ref="E975:E980" si="68">(D975/C975)*100</f>
        <v>55.7586837294333</v>
      </c>
    </row>
    <row r="976" s="112" customFormat="1" ht="17" customHeight="1" spans="1:5">
      <c r="A976" s="22">
        <v>2130501</v>
      </c>
      <c r="B976" s="185" t="s">
        <v>473</v>
      </c>
      <c r="C976" s="186">
        <v>0</v>
      </c>
      <c r="D976" s="24"/>
      <c r="E976" s="184"/>
    </row>
    <row r="977" s="112" customFormat="1" ht="17" customHeight="1" spans="1:5">
      <c r="A977" s="22">
        <v>2130502</v>
      </c>
      <c r="B977" s="185" t="s">
        <v>474</v>
      </c>
      <c r="C977" s="186">
        <v>0</v>
      </c>
      <c r="D977" s="24"/>
      <c r="E977" s="184"/>
    </row>
    <row r="978" s="112" customFormat="1" ht="17" customHeight="1" spans="1:5">
      <c r="A978" s="22">
        <v>2130503</v>
      </c>
      <c r="B978" s="185" t="s">
        <v>475</v>
      </c>
      <c r="C978" s="186">
        <v>0</v>
      </c>
      <c r="D978" s="24"/>
      <c r="E978" s="184"/>
    </row>
    <row r="979" s="112" customFormat="1" ht="17" customHeight="1" spans="1:5">
      <c r="A979" s="22">
        <v>2130504</v>
      </c>
      <c r="B979" s="185" t="s">
        <v>1225</v>
      </c>
      <c r="C979" s="186">
        <v>200</v>
      </c>
      <c r="D979" s="24"/>
      <c r="E979" s="184">
        <f t="shared" si="68"/>
        <v>0</v>
      </c>
    </row>
    <row r="980" s="112" customFormat="1" ht="17" customHeight="1" spans="1:5">
      <c r="A980" s="22">
        <v>2130505</v>
      </c>
      <c r="B980" s="185" t="s">
        <v>1226</v>
      </c>
      <c r="C980" s="186">
        <v>1370</v>
      </c>
      <c r="D980" s="24"/>
      <c r="E980" s="184">
        <f t="shared" si="68"/>
        <v>0</v>
      </c>
    </row>
    <row r="981" s="112" customFormat="1" ht="17" customHeight="1" spans="1:5">
      <c r="A981" s="22">
        <v>2130506</v>
      </c>
      <c r="B981" s="185" t="s">
        <v>1227</v>
      </c>
      <c r="C981" s="186">
        <v>0</v>
      </c>
      <c r="D981" s="24"/>
      <c r="E981" s="184"/>
    </row>
    <row r="982" s="112" customFormat="1" ht="17" customHeight="1" spans="1:5">
      <c r="A982" s="22">
        <v>2130507</v>
      </c>
      <c r="B982" s="185" t="s">
        <v>1228</v>
      </c>
      <c r="C982" s="186">
        <v>0</v>
      </c>
      <c r="D982" s="24"/>
      <c r="E982" s="184"/>
    </row>
    <row r="983" s="112" customFormat="1" ht="17" customHeight="1" spans="1:5">
      <c r="A983" s="22">
        <v>2130508</v>
      </c>
      <c r="B983" s="185" t="s">
        <v>1229</v>
      </c>
      <c r="C983" s="186">
        <v>0</v>
      </c>
      <c r="D983" s="24"/>
      <c r="E983" s="184"/>
    </row>
    <row r="984" s="112" customFormat="1" ht="17" customHeight="1" spans="1:5">
      <c r="A984" s="22">
        <v>2130550</v>
      </c>
      <c r="B984" s="185" t="s">
        <v>1230</v>
      </c>
      <c r="C984" s="186">
        <v>41</v>
      </c>
      <c r="D984" s="24">
        <v>7</v>
      </c>
      <c r="E984" s="184">
        <f t="shared" ref="E984:E987" si="69">(D984/C984)*100</f>
        <v>17.0731707317073</v>
      </c>
    </row>
    <row r="985" s="112" customFormat="1" ht="17" customHeight="1" spans="1:5">
      <c r="A985" s="22">
        <v>2130599</v>
      </c>
      <c r="B985" s="185" t="s">
        <v>1231</v>
      </c>
      <c r="C985" s="186">
        <v>30</v>
      </c>
      <c r="D985" s="24">
        <v>908</v>
      </c>
      <c r="E985" s="184">
        <f t="shared" si="69"/>
        <v>3026.66666666667</v>
      </c>
    </row>
    <row r="986" s="112" customFormat="1" ht="17" customHeight="1" spans="1:5">
      <c r="A986" s="22">
        <v>21306</v>
      </c>
      <c r="B986" s="183" t="s">
        <v>1232</v>
      </c>
      <c r="C986" s="24">
        <f>SUM(C987:C991)</f>
        <v>58</v>
      </c>
      <c r="D986" s="24">
        <f>SUM(D987:D991)</f>
        <v>74</v>
      </c>
      <c r="E986" s="184">
        <f t="shared" si="69"/>
        <v>127.586206896552</v>
      </c>
    </row>
    <row r="987" s="112" customFormat="1" ht="17" customHeight="1" spans="1:5">
      <c r="A987" s="22">
        <v>2130601</v>
      </c>
      <c r="B987" s="185" t="s">
        <v>802</v>
      </c>
      <c r="C987" s="186">
        <v>58</v>
      </c>
      <c r="D987" s="24">
        <v>28</v>
      </c>
      <c r="E987" s="184">
        <f t="shared" si="69"/>
        <v>48.2758620689655</v>
      </c>
    </row>
    <row r="988" s="112" customFormat="1" ht="17" customHeight="1" spans="1:5">
      <c r="A988" s="22">
        <v>2130602</v>
      </c>
      <c r="B988" s="185" t="s">
        <v>1233</v>
      </c>
      <c r="C988" s="186">
        <v>0</v>
      </c>
      <c r="D988" s="24">
        <v>46</v>
      </c>
      <c r="E988" s="184"/>
    </row>
    <row r="989" s="112" customFormat="1" ht="17" customHeight="1" spans="1:5">
      <c r="A989" s="22">
        <v>2130603</v>
      </c>
      <c r="B989" s="185" t="s">
        <v>1234</v>
      </c>
      <c r="C989" s="186">
        <v>0</v>
      </c>
      <c r="D989" s="24">
        <v>0</v>
      </c>
      <c r="E989" s="184"/>
    </row>
    <row r="990" s="112" customFormat="1" ht="17" customHeight="1" spans="1:5">
      <c r="A990" s="22">
        <v>2130604</v>
      </c>
      <c r="B990" s="185" t="s">
        <v>1235</v>
      </c>
      <c r="C990" s="186">
        <v>0</v>
      </c>
      <c r="D990" s="24">
        <v>0</v>
      </c>
      <c r="E990" s="184"/>
    </row>
    <row r="991" s="112" customFormat="1" ht="17" customHeight="1" spans="1:5">
      <c r="A991" s="22">
        <v>2130699</v>
      </c>
      <c r="B991" s="185" t="s">
        <v>1236</v>
      </c>
      <c r="C991" s="186">
        <v>0</v>
      </c>
      <c r="D991" s="24">
        <v>0</v>
      </c>
      <c r="E991" s="184"/>
    </row>
    <row r="992" s="112" customFormat="1" ht="17" customHeight="1" spans="1:5">
      <c r="A992" s="22">
        <v>21307</v>
      </c>
      <c r="B992" s="183" t="s">
        <v>1237</v>
      </c>
      <c r="C992" s="24">
        <f>SUM(C993:C998)</f>
        <v>1932</v>
      </c>
      <c r="D992" s="24">
        <f>SUM(D993:D998)</f>
        <v>1199</v>
      </c>
      <c r="E992" s="184">
        <f t="shared" ref="E992:E995" si="70">(D992/C992)*100</f>
        <v>62.0600414078675</v>
      </c>
    </row>
    <row r="993" s="112" customFormat="1" ht="17" customHeight="1" spans="1:5">
      <c r="A993" s="22">
        <v>2130701</v>
      </c>
      <c r="B993" s="185" t="s">
        <v>1238</v>
      </c>
      <c r="C993" s="186">
        <v>760</v>
      </c>
      <c r="D993" s="24">
        <v>929</v>
      </c>
      <c r="E993" s="184">
        <f t="shared" si="70"/>
        <v>122.236842105263</v>
      </c>
    </row>
    <row r="994" s="112" customFormat="1" ht="17" customHeight="1" spans="1:5">
      <c r="A994" s="22">
        <v>2130704</v>
      </c>
      <c r="B994" s="185" t="s">
        <v>1239</v>
      </c>
      <c r="C994" s="186">
        <v>0</v>
      </c>
      <c r="D994" s="24">
        <v>0</v>
      </c>
      <c r="E994" s="184"/>
    </row>
    <row r="995" s="112" customFormat="1" ht="17" customHeight="1" spans="1:5">
      <c r="A995" s="22">
        <v>2130705</v>
      </c>
      <c r="B995" s="185" t="s">
        <v>1240</v>
      </c>
      <c r="C995" s="186">
        <v>1151</v>
      </c>
      <c r="D995" s="24">
        <v>270</v>
      </c>
      <c r="E995" s="184">
        <f t="shared" si="70"/>
        <v>23.4578627280626</v>
      </c>
    </row>
    <row r="996" s="112" customFormat="1" ht="17" customHeight="1" spans="1:5">
      <c r="A996" s="22">
        <v>2130706</v>
      </c>
      <c r="B996" s="185" t="s">
        <v>1241</v>
      </c>
      <c r="C996" s="186">
        <v>0</v>
      </c>
      <c r="D996" s="24">
        <v>0</v>
      </c>
      <c r="E996" s="184"/>
    </row>
    <row r="997" s="112" customFormat="1" ht="17" customHeight="1" spans="1:5">
      <c r="A997" s="22">
        <v>2130707</v>
      </c>
      <c r="B997" s="185" t="s">
        <v>1242</v>
      </c>
      <c r="C997" s="186">
        <v>0</v>
      </c>
      <c r="D997" s="24">
        <v>0</v>
      </c>
      <c r="E997" s="184"/>
    </row>
    <row r="998" s="112" customFormat="1" ht="17" customHeight="1" spans="1:5">
      <c r="A998" s="22">
        <v>2130799</v>
      </c>
      <c r="B998" s="185" t="s">
        <v>1243</v>
      </c>
      <c r="C998" s="186">
        <v>21</v>
      </c>
      <c r="D998" s="24">
        <v>0</v>
      </c>
      <c r="E998" s="184">
        <f t="shared" ref="E998:E1003" si="71">(D998/C998)*100</f>
        <v>0</v>
      </c>
    </row>
    <row r="999" s="112" customFormat="1" ht="17" customHeight="1" spans="1:5">
      <c r="A999" s="22">
        <v>21308</v>
      </c>
      <c r="B999" s="183" t="s">
        <v>1244</v>
      </c>
      <c r="C999" s="24">
        <f>SUM(C1000:C1005)</f>
        <v>307</v>
      </c>
      <c r="D999" s="24">
        <f>SUM(D1000:D1005)</f>
        <v>264</v>
      </c>
      <c r="E999" s="184">
        <f t="shared" si="71"/>
        <v>85.9934853420196</v>
      </c>
    </row>
    <row r="1000" s="112" customFormat="1" ht="17" customHeight="1" spans="1:5">
      <c r="A1000" s="22">
        <v>2130801</v>
      </c>
      <c r="B1000" s="185" t="s">
        <v>1245</v>
      </c>
      <c r="C1000" s="186">
        <v>0</v>
      </c>
      <c r="D1000" s="24"/>
      <c r="E1000" s="184"/>
    </row>
    <row r="1001" s="112" customFormat="1" ht="17" customHeight="1" spans="1:5">
      <c r="A1001" s="22">
        <v>2130802</v>
      </c>
      <c r="B1001" s="185" t="s">
        <v>1246</v>
      </c>
      <c r="C1001" s="186">
        <v>0</v>
      </c>
      <c r="D1001" s="24"/>
      <c r="E1001" s="184"/>
    </row>
    <row r="1002" s="112" customFormat="1" ht="17" customHeight="1" spans="1:5">
      <c r="A1002" s="22">
        <v>2130803</v>
      </c>
      <c r="B1002" s="185" t="s">
        <v>1247</v>
      </c>
      <c r="C1002" s="186">
        <v>67</v>
      </c>
      <c r="D1002" s="24">
        <v>67</v>
      </c>
      <c r="E1002" s="184">
        <f t="shared" si="71"/>
        <v>100</v>
      </c>
    </row>
    <row r="1003" s="112" customFormat="1" ht="17" customHeight="1" spans="1:5">
      <c r="A1003" s="22">
        <v>2130804</v>
      </c>
      <c r="B1003" s="185" t="s">
        <v>1248</v>
      </c>
      <c r="C1003" s="186">
        <v>28</v>
      </c>
      <c r="D1003" s="24">
        <v>197</v>
      </c>
      <c r="E1003" s="184">
        <f t="shared" si="71"/>
        <v>703.571428571429</v>
      </c>
    </row>
    <row r="1004" s="112" customFormat="1" ht="17" customHeight="1" spans="1:5">
      <c r="A1004" s="22">
        <v>2130805</v>
      </c>
      <c r="B1004" s="185" t="s">
        <v>1249</v>
      </c>
      <c r="C1004" s="186">
        <v>0</v>
      </c>
      <c r="D1004" s="24"/>
      <c r="E1004" s="184"/>
    </row>
    <row r="1005" s="112" customFormat="1" ht="17" customHeight="1" spans="1:5">
      <c r="A1005" s="22">
        <v>2130899</v>
      </c>
      <c r="B1005" s="185" t="s">
        <v>1250</v>
      </c>
      <c r="C1005" s="186">
        <v>212</v>
      </c>
      <c r="D1005" s="24"/>
      <c r="E1005" s="184">
        <f>(D1005/C1005)*100</f>
        <v>0</v>
      </c>
    </row>
    <row r="1006" s="112" customFormat="1" ht="17" customHeight="1" spans="1:5">
      <c r="A1006" s="22">
        <v>21309</v>
      </c>
      <c r="B1006" s="183" t="s">
        <v>1251</v>
      </c>
      <c r="C1006" s="24">
        <f>SUM(C1007:C1009)</f>
        <v>0</v>
      </c>
      <c r="D1006" s="24">
        <f>SUM(D1007:D1009)</f>
        <v>0</v>
      </c>
      <c r="E1006" s="184"/>
    </row>
    <row r="1007" s="112" customFormat="1" ht="17" customHeight="1" spans="1:5">
      <c r="A1007" s="22">
        <v>2130901</v>
      </c>
      <c r="B1007" s="185" t="s">
        <v>1252</v>
      </c>
      <c r="C1007" s="186">
        <v>0</v>
      </c>
      <c r="D1007" s="24"/>
      <c r="E1007" s="184"/>
    </row>
    <row r="1008" s="112" customFormat="1" ht="17" customHeight="1" spans="1:5">
      <c r="A1008" s="22">
        <v>2130902</v>
      </c>
      <c r="B1008" s="185" t="s">
        <v>1253</v>
      </c>
      <c r="C1008" s="186">
        <v>0</v>
      </c>
      <c r="D1008" s="24"/>
      <c r="E1008" s="184"/>
    </row>
    <row r="1009" s="112" customFormat="1" ht="17" customHeight="1" spans="1:5">
      <c r="A1009" s="22">
        <v>2130999</v>
      </c>
      <c r="B1009" s="185" t="s">
        <v>1254</v>
      </c>
      <c r="C1009" s="186">
        <v>0</v>
      </c>
      <c r="D1009" s="24"/>
      <c r="E1009" s="184"/>
    </row>
    <row r="1010" s="112" customFormat="1" ht="17" customHeight="1" spans="1:5">
      <c r="A1010" s="22">
        <v>21399</v>
      </c>
      <c r="B1010" s="183" t="s">
        <v>1255</v>
      </c>
      <c r="C1010" s="24">
        <f>SUM(C1011:C1012)</f>
        <v>773</v>
      </c>
      <c r="D1010" s="24">
        <f>SUM(D1011:D1012)</f>
        <v>556</v>
      </c>
      <c r="E1010" s="184">
        <f t="shared" ref="E1010:E1016" si="72">(D1010/C1010)*100</f>
        <v>71.9275549805951</v>
      </c>
    </row>
    <row r="1011" s="112" customFormat="1" ht="17" customHeight="1" spans="1:5">
      <c r="A1011" s="22">
        <v>2139901</v>
      </c>
      <c r="B1011" s="185" t="s">
        <v>1256</v>
      </c>
      <c r="C1011" s="186">
        <v>0</v>
      </c>
      <c r="D1011" s="24"/>
      <c r="E1011" s="184"/>
    </row>
    <row r="1012" s="112" customFormat="1" ht="17" customHeight="1" spans="1:5">
      <c r="A1012" s="22">
        <v>2139999</v>
      </c>
      <c r="B1012" s="185" t="s">
        <v>1257</v>
      </c>
      <c r="C1012" s="186">
        <v>773</v>
      </c>
      <c r="D1012" s="24">
        <v>556</v>
      </c>
      <c r="E1012" s="184">
        <f t="shared" si="72"/>
        <v>71.9275549805951</v>
      </c>
    </row>
    <row r="1013" s="112" customFormat="1" ht="17" customHeight="1" spans="1:5">
      <c r="A1013" s="22">
        <v>214</v>
      </c>
      <c r="B1013" s="183" t="s">
        <v>1258</v>
      </c>
      <c r="C1013" s="24">
        <f>C1014+C1037+C1047+C1057+C1062+C1069+C1074</f>
        <v>3460</v>
      </c>
      <c r="D1013" s="24">
        <f>D1014+D1037+D1047+D1057+D1062+D1069+D1074</f>
        <v>4349</v>
      </c>
      <c r="E1013" s="184">
        <f t="shared" si="72"/>
        <v>125.693641618497</v>
      </c>
    </row>
    <row r="1014" s="112" customFormat="1" ht="17" customHeight="1" spans="1:5">
      <c r="A1014" s="22">
        <v>21401</v>
      </c>
      <c r="B1014" s="183" t="s">
        <v>1259</v>
      </c>
      <c r="C1014" s="24">
        <f>SUM(C1015:C1036)</f>
        <v>1324</v>
      </c>
      <c r="D1014" s="24">
        <f>SUM(D1015:D1036)</f>
        <v>1715</v>
      </c>
      <c r="E1014" s="184">
        <f t="shared" si="72"/>
        <v>129.531722054381</v>
      </c>
    </row>
    <row r="1015" s="112" customFormat="1" ht="17" customHeight="1" spans="1:5">
      <c r="A1015" s="22">
        <v>2140101</v>
      </c>
      <c r="B1015" s="185" t="s">
        <v>473</v>
      </c>
      <c r="C1015" s="186">
        <v>740</v>
      </c>
      <c r="D1015" s="24">
        <v>329</v>
      </c>
      <c r="E1015" s="184">
        <f t="shared" si="72"/>
        <v>44.4594594594595</v>
      </c>
    </row>
    <row r="1016" s="112" customFormat="1" ht="17" customHeight="1" spans="1:5">
      <c r="A1016" s="22">
        <v>2140102</v>
      </c>
      <c r="B1016" s="185" t="s">
        <v>474</v>
      </c>
      <c r="C1016" s="186">
        <v>40</v>
      </c>
      <c r="D1016" s="24">
        <v>15</v>
      </c>
      <c r="E1016" s="184">
        <f t="shared" si="72"/>
        <v>37.5</v>
      </c>
    </row>
    <row r="1017" s="112" customFormat="1" ht="17" customHeight="1" spans="1:5">
      <c r="A1017" s="22">
        <v>2140103</v>
      </c>
      <c r="B1017" s="185" t="s">
        <v>475</v>
      </c>
      <c r="C1017" s="186">
        <v>0</v>
      </c>
      <c r="D1017" s="24">
        <v>0</v>
      </c>
      <c r="E1017" s="184"/>
    </row>
    <row r="1018" s="112" customFormat="1" ht="17" customHeight="1" spans="1:5">
      <c r="A1018" s="22">
        <v>2140104</v>
      </c>
      <c r="B1018" s="185" t="s">
        <v>1260</v>
      </c>
      <c r="C1018" s="186">
        <v>7</v>
      </c>
      <c r="D1018" s="24">
        <v>0</v>
      </c>
      <c r="E1018" s="184">
        <f t="shared" ref="E1018:E1023" si="73">(D1018/C1018)*100</f>
        <v>0</v>
      </c>
    </row>
    <row r="1019" s="112" customFormat="1" ht="17" customHeight="1" spans="1:5">
      <c r="A1019" s="22">
        <v>2140106</v>
      </c>
      <c r="B1019" s="185" t="s">
        <v>1261</v>
      </c>
      <c r="C1019" s="186">
        <v>455</v>
      </c>
      <c r="D1019" s="24">
        <v>1309</v>
      </c>
      <c r="E1019" s="184">
        <f t="shared" si="73"/>
        <v>287.692307692308</v>
      </c>
    </row>
    <row r="1020" s="112" customFormat="1" ht="17" customHeight="1" spans="1:5">
      <c r="A1020" s="22">
        <v>2140109</v>
      </c>
      <c r="B1020" s="185" t="s">
        <v>1262</v>
      </c>
      <c r="C1020" s="186">
        <v>0</v>
      </c>
      <c r="D1020" s="24">
        <v>0</v>
      </c>
      <c r="E1020" s="184"/>
    </row>
    <row r="1021" s="112" customFormat="1" ht="17" customHeight="1" spans="1:5">
      <c r="A1021" s="22">
        <v>2140110</v>
      </c>
      <c r="B1021" s="185" t="s">
        <v>1263</v>
      </c>
      <c r="C1021" s="186">
        <v>0</v>
      </c>
      <c r="D1021" s="24">
        <v>0</v>
      </c>
      <c r="E1021" s="184"/>
    </row>
    <row r="1022" s="112" customFormat="1" ht="17" customHeight="1" spans="1:5">
      <c r="A1022" s="22">
        <v>2140111</v>
      </c>
      <c r="B1022" s="185" t="s">
        <v>1264</v>
      </c>
      <c r="C1022" s="186">
        <v>0</v>
      </c>
      <c r="D1022" s="24">
        <v>0</v>
      </c>
      <c r="E1022" s="184"/>
    </row>
    <row r="1023" s="112" customFormat="1" ht="17" customHeight="1" spans="1:5">
      <c r="A1023" s="22">
        <v>2140112</v>
      </c>
      <c r="B1023" s="185" t="s">
        <v>1265</v>
      </c>
      <c r="C1023" s="186">
        <v>16</v>
      </c>
      <c r="D1023" s="24">
        <v>49</v>
      </c>
      <c r="E1023" s="184">
        <f t="shared" si="73"/>
        <v>306.25</v>
      </c>
    </row>
    <row r="1024" s="112" customFormat="1" ht="17" customHeight="1" spans="1:5">
      <c r="A1024" s="22">
        <v>2140114</v>
      </c>
      <c r="B1024" s="185" t="s">
        <v>1266</v>
      </c>
      <c r="C1024" s="186">
        <v>0</v>
      </c>
      <c r="D1024" s="24"/>
      <c r="E1024" s="184"/>
    </row>
    <row r="1025" s="112" customFormat="1" ht="17" customHeight="1" spans="1:5">
      <c r="A1025" s="22">
        <v>2140122</v>
      </c>
      <c r="B1025" s="185" t="s">
        <v>1267</v>
      </c>
      <c r="C1025" s="186">
        <v>0</v>
      </c>
      <c r="D1025" s="24"/>
      <c r="E1025" s="184"/>
    </row>
    <row r="1026" s="112" customFormat="1" ht="17" customHeight="1" spans="1:5">
      <c r="A1026" s="22">
        <v>2140123</v>
      </c>
      <c r="B1026" s="185" t="s">
        <v>1268</v>
      </c>
      <c r="C1026" s="186">
        <v>0</v>
      </c>
      <c r="D1026" s="24"/>
      <c r="E1026" s="184"/>
    </row>
    <row r="1027" s="112" customFormat="1" ht="17" customHeight="1" spans="1:5">
      <c r="A1027" s="22">
        <v>2140127</v>
      </c>
      <c r="B1027" s="185" t="s">
        <v>1269</v>
      </c>
      <c r="C1027" s="186">
        <v>0</v>
      </c>
      <c r="D1027" s="24"/>
      <c r="E1027" s="184"/>
    </row>
    <row r="1028" s="112" customFormat="1" ht="17" customHeight="1" spans="1:5">
      <c r="A1028" s="22">
        <v>2140128</v>
      </c>
      <c r="B1028" s="185" t="s">
        <v>1270</v>
      </c>
      <c r="C1028" s="186">
        <v>0</v>
      </c>
      <c r="D1028" s="24"/>
      <c r="E1028" s="184"/>
    </row>
    <row r="1029" s="112" customFormat="1" ht="17" customHeight="1" spans="1:5">
      <c r="A1029" s="22">
        <v>2140129</v>
      </c>
      <c r="B1029" s="185" t="s">
        <v>1271</v>
      </c>
      <c r="C1029" s="186">
        <v>0</v>
      </c>
      <c r="D1029" s="24"/>
      <c r="E1029" s="184"/>
    </row>
    <row r="1030" s="112" customFormat="1" ht="17" customHeight="1" spans="1:5">
      <c r="A1030" s="22">
        <v>2140130</v>
      </c>
      <c r="B1030" s="185" t="s">
        <v>1272</v>
      </c>
      <c r="C1030" s="186">
        <v>0</v>
      </c>
      <c r="D1030" s="24"/>
      <c r="E1030" s="184"/>
    </row>
    <row r="1031" s="112" customFormat="1" ht="17" customHeight="1" spans="1:5">
      <c r="A1031" s="22">
        <v>2140131</v>
      </c>
      <c r="B1031" s="185" t="s">
        <v>1273</v>
      </c>
      <c r="C1031" s="186">
        <v>0</v>
      </c>
      <c r="D1031" s="24"/>
      <c r="E1031" s="184"/>
    </row>
    <row r="1032" s="112" customFormat="1" ht="17" customHeight="1" spans="1:5">
      <c r="A1032" s="22">
        <v>2140133</v>
      </c>
      <c r="B1032" s="185" t="s">
        <v>1274</v>
      </c>
      <c r="C1032" s="186">
        <v>0</v>
      </c>
      <c r="D1032" s="24"/>
      <c r="E1032" s="184"/>
    </row>
    <row r="1033" s="112" customFormat="1" ht="17" customHeight="1" spans="1:5">
      <c r="A1033" s="22">
        <v>2140136</v>
      </c>
      <c r="B1033" s="185" t="s">
        <v>1275</v>
      </c>
      <c r="C1033" s="186">
        <v>0</v>
      </c>
      <c r="D1033" s="24"/>
      <c r="E1033" s="184"/>
    </row>
    <row r="1034" s="112" customFormat="1" ht="17" customHeight="1" spans="1:5">
      <c r="A1034" s="22">
        <v>2140138</v>
      </c>
      <c r="B1034" s="185" t="s">
        <v>1276</v>
      </c>
      <c r="C1034" s="186">
        <v>0</v>
      </c>
      <c r="D1034" s="24"/>
      <c r="E1034" s="184"/>
    </row>
    <row r="1035" s="112" customFormat="1" ht="17" customHeight="1" spans="1:5">
      <c r="A1035" s="22">
        <v>2140139</v>
      </c>
      <c r="B1035" s="185" t="s">
        <v>1277</v>
      </c>
      <c r="C1035" s="186">
        <v>0</v>
      </c>
      <c r="D1035" s="24"/>
      <c r="E1035" s="184"/>
    </row>
    <row r="1036" s="112" customFormat="1" ht="17" customHeight="1" spans="1:5">
      <c r="A1036" s="22">
        <v>2140199</v>
      </c>
      <c r="B1036" s="185" t="s">
        <v>1278</v>
      </c>
      <c r="C1036" s="186">
        <v>66</v>
      </c>
      <c r="D1036" s="24">
        <v>13</v>
      </c>
      <c r="E1036" s="184">
        <f>(D1036/C1036)*100</f>
        <v>19.6969696969697</v>
      </c>
    </row>
    <row r="1037" s="112" customFormat="1" ht="17" customHeight="1" spans="1:5">
      <c r="A1037" s="22">
        <v>21402</v>
      </c>
      <c r="B1037" s="183" t="s">
        <v>1279</v>
      </c>
      <c r="C1037" s="24">
        <f>SUM(C1038:C1046)</f>
        <v>1102</v>
      </c>
      <c r="D1037" s="24">
        <f>SUM(D1038:D1046)</f>
        <v>2634</v>
      </c>
      <c r="E1037" s="184">
        <f>(D1037/C1037)*100</f>
        <v>239.019963702359</v>
      </c>
    </row>
    <row r="1038" s="112" customFormat="1" ht="17" customHeight="1" spans="1:5">
      <c r="A1038" s="22">
        <v>2140201</v>
      </c>
      <c r="B1038" s="185" t="s">
        <v>473</v>
      </c>
      <c r="C1038" s="186">
        <v>0</v>
      </c>
      <c r="D1038" s="24"/>
      <c r="E1038" s="184"/>
    </row>
    <row r="1039" s="112" customFormat="1" ht="17" customHeight="1" spans="1:5">
      <c r="A1039" s="22">
        <v>2140202</v>
      </c>
      <c r="B1039" s="185" t="s">
        <v>474</v>
      </c>
      <c r="C1039" s="186">
        <v>0</v>
      </c>
      <c r="D1039" s="24"/>
      <c r="E1039" s="184"/>
    </row>
    <row r="1040" s="112" customFormat="1" ht="17" customHeight="1" spans="1:5">
      <c r="A1040" s="22">
        <v>2140203</v>
      </c>
      <c r="B1040" s="185" t="s">
        <v>475</v>
      </c>
      <c r="C1040" s="186">
        <v>0</v>
      </c>
      <c r="D1040" s="24"/>
      <c r="E1040" s="184"/>
    </row>
    <row r="1041" s="112" customFormat="1" ht="17" customHeight="1" spans="1:5">
      <c r="A1041" s="22">
        <v>2140204</v>
      </c>
      <c r="B1041" s="185" t="s">
        <v>1280</v>
      </c>
      <c r="C1041" s="186">
        <v>0</v>
      </c>
      <c r="D1041" s="24"/>
      <c r="E1041" s="184"/>
    </row>
    <row r="1042" s="112" customFormat="1" ht="17" customHeight="1" spans="1:5">
      <c r="A1042" s="22">
        <v>2140205</v>
      </c>
      <c r="B1042" s="185" t="s">
        <v>1281</v>
      </c>
      <c r="C1042" s="186">
        <v>0</v>
      </c>
      <c r="D1042" s="24"/>
      <c r="E1042" s="184"/>
    </row>
    <row r="1043" s="112" customFormat="1" ht="17" customHeight="1" spans="1:5">
      <c r="A1043" s="22">
        <v>2140206</v>
      </c>
      <c r="B1043" s="185" t="s">
        <v>1282</v>
      </c>
      <c r="C1043" s="186">
        <v>0</v>
      </c>
      <c r="D1043" s="24"/>
      <c r="E1043" s="184"/>
    </row>
    <row r="1044" s="112" customFormat="1" ht="17" customHeight="1" spans="1:5">
      <c r="A1044" s="22">
        <v>2140207</v>
      </c>
      <c r="B1044" s="185" t="s">
        <v>1283</v>
      </c>
      <c r="C1044" s="186">
        <v>0</v>
      </c>
      <c r="D1044" s="24"/>
      <c r="E1044" s="184"/>
    </row>
    <row r="1045" s="112" customFormat="1" ht="17" customHeight="1" spans="1:5">
      <c r="A1045" s="22">
        <v>2140208</v>
      </c>
      <c r="B1045" s="185" t="s">
        <v>1284</v>
      </c>
      <c r="C1045" s="186">
        <v>0</v>
      </c>
      <c r="D1045" s="24"/>
      <c r="E1045" s="184"/>
    </row>
    <row r="1046" s="112" customFormat="1" ht="17" customHeight="1" spans="1:5">
      <c r="A1046" s="22">
        <v>2140299</v>
      </c>
      <c r="B1046" s="185" t="s">
        <v>1285</v>
      </c>
      <c r="C1046" s="186">
        <v>1102</v>
      </c>
      <c r="D1046" s="24">
        <v>2634</v>
      </c>
      <c r="E1046" s="184">
        <f>(D1046/C1046)*100</f>
        <v>239.019963702359</v>
      </c>
    </row>
    <row r="1047" s="112" customFormat="1" ht="17" customHeight="1" spans="1:5">
      <c r="A1047" s="22">
        <v>21403</v>
      </c>
      <c r="B1047" s="183" t="s">
        <v>1286</v>
      </c>
      <c r="C1047" s="24">
        <f>SUM(C1048:C1056)</f>
        <v>0</v>
      </c>
      <c r="D1047" s="24">
        <f>SUM(D1048:D1056)</f>
        <v>0</v>
      </c>
      <c r="E1047" s="184"/>
    </row>
    <row r="1048" s="112" customFormat="1" ht="17" customHeight="1" spans="1:5">
      <c r="A1048" s="22">
        <v>2140301</v>
      </c>
      <c r="B1048" s="185" t="s">
        <v>473</v>
      </c>
      <c r="C1048" s="186">
        <v>0</v>
      </c>
      <c r="D1048" s="24"/>
      <c r="E1048" s="184"/>
    </row>
    <row r="1049" s="112" customFormat="1" ht="17" customHeight="1" spans="1:5">
      <c r="A1049" s="22">
        <v>2140302</v>
      </c>
      <c r="B1049" s="185" t="s">
        <v>474</v>
      </c>
      <c r="C1049" s="186">
        <v>0</v>
      </c>
      <c r="D1049" s="24"/>
      <c r="E1049" s="184"/>
    </row>
    <row r="1050" s="112" customFormat="1" ht="17" customHeight="1" spans="1:5">
      <c r="A1050" s="22">
        <v>2140303</v>
      </c>
      <c r="B1050" s="185" t="s">
        <v>475</v>
      </c>
      <c r="C1050" s="186">
        <v>0</v>
      </c>
      <c r="D1050" s="24"/>
      <c r="E1050" s="184"/>
    </row>
    <row r="1051" s="112" customFormat="1" ht="17" customHeight="1" spans="1:5">
      <c r="A1051" s="22">
        <v>2140304</v>
      </c>
      <c r="B1051" s="185" t="s">
        <v>1287</v>
      </c>
      <c r="C1051" s="186">
        <v>0</v>
      </c>
      <c r="D1051" s="24"/>
      <c r="E1051" s="184"/>
    </row>
    <row r="1052" s="112" customFormat="1" ht="17" customHeight="1" spans="1:5">
      <c r="A1052" s="22">
        <v>2140305</v>
      </c>
      <c r="B1052" s="185" t="s">
        <v>1288</v>
      </c>
      <c r="C1052" s="186">
        <v>0</v>
      </c>
      <c r="D1052" s="24"/>
      <c r="E1052" s="184"/>
    </row>
    <row r="1053" s="112" customFormat="1" ht="17" customHeight="1" spans="1:5">
      <c r="A1053" s="22">
        <v>2140306</v>
      </c>
      <c r="B1053" s="185" t="s">
        <v>1289</v>
      </c>
      <c r="C1053" s="186">
        <v>0</v>
      </c>
      <c r="D1053" s="24"/>
      <c r="E1053" s="184"/>
    </row>
    <row r="1054" s="112" customFormat="1" ht="17" customHeight="1" spans="1:5">
      <c r="A1054" s="22">
        <v>2140307</v>
      </c>
      <c r="B1054" s="185" t="s">
        <v>1290</v>
      </c>
      <c r="C1054" s="186">
        <v>0</v>
      </c>
      <c r="D1054" s="24"/>
      <c r="E1054" s="184"/>
    </row>
    <row r="1055" s="112" customFormat="1" ht="17" customHeight="1" spans="1:5">
      <c r="A1055" s="22">
        <v>2140308</v>
      </c>
      <c r="B1055" s="185" t="s">
        <v>1291</v>
      </c>
      <c r="C1055" s="186">
        <v>0</v>
      </c>
      <c r="D1055" s="24"/>
      <c r="E1055" s="184"/>
    </row>
    <row r="1056" s="112" customFormat="1" ht="17" customHeight="1" spans="1:5">
      <c r="A1056" s="22">
        <v>2140399</v>
      </c>
      <c r="B1056" s="185" t="s">
        <v>1292</v>
      </c>
      <c r="C1056" s="186">
        <v>0</v>
      </c>
      <c r="D1056" s="24"/>
      <c r="E1056" s="184"/>
    </row>
    <row r="1057" s="112" customFormat="1" ht="17" customHeight="1" spans="1:5">
      <c r="A1057" s="22">
        <v>21404</v>
      </c>
      <c r="B1057" s="183" t="s">
        <v>1293</v>
      </c>
      <c r="C1057" s="24">
        <f>SUM(C1058:C1061)</f>
        <v>1034</v>
      </c>
      <c r="D1057" s="24">
        <f>SUM(D1058:D1061)</f>
        <v>0</v>
      </c>
      <c r="E1057" s="184">
        <f t="shared" ref="E1057:E1060" si="74">(D1057/C1057)*100</f>
        <v>0</v>
      </c>
    </row>
    <row r="1058" s="112" customFormat="1" ht="17" customHeight="1" spans="1:5">
      <c r="A1058" s="22">
        <v>2140401</v>
      </c>
      <c r="B1058" s="185" t="s">
        <v>1294</v>
      </c>
      <c r="C1058" s="186">
        <v>404</v>
      </c>
      <c r="D1058" s="24"/>
      <c r="E1058" s="184">
        <f t="shared" si="74"/>
        <v>0</v>
      </c>
    </row>
    <row r="1059" s="112" customFormat="1" ht="17" customHeight="1" spans="1:5">
      <c r="A1059" s="22">
        <v>2140402</v>
      </c>
      <c r="B1059" s="185" t="s">
        <v>1295</v>
      </c>
      <c r="C1059" s="186">
        <v>95</v>
      </c>
      <c r="D1059" s="24"/>
      <c r="E1059" s="184">
        <f t="shared" si="74"/>
        <v>0</v>
      </c>
    </row>
    <row r="1060" s="112" customFormat="1" ht="17" customHeight="1" spans="1:5">
      <c r="A1060" s="22">
        <v>2140403</v>
      </c>
      <c r="B1060" s="185" t="s">
        <v>1296</v>
      </c>
      <c r="C1060" s="186">
        <v>535</v>
      </c>
      <c r="D1060" s="24"/>
      <c r="E1060" s="184">
        <f t="shared" si="74"/>
        <v>0</v>
      </c>
    </row>
    <row r="1061" s="112" customFormat="1" ht="17" customHeight="1" spans="1:5">
      <c r="A1061" s="22">
        <v>2140499</v>
      </c>
      <c r="B1061" s="185" t="s">
        <v>1297</v>
      </c>
      <c r="C1061" s="186">
        <v>0</v>
      </c>
      <c r="D1061" s="24"/>
      <c r="E1061" s="184"/>
    </row>
    <row r="1062" s="112" customFormat="1" ht="17" customHeight="1" spans="1:5">
      <c r="A1062" s="22">
        <v>21405</v>
      </c>
      <c r="B1062" s="183" t="s">
        <v>1298</v>
      </c>
      <c r="C1062" s="24">
        <f>SUM(C1063:C1068)</f>
        <v>0</v>
      </c>
      <c r="D1062" s="24">
        <f>SUM(D1063:D1068)</f>
        <v>0</v>
      </c>
      <c r="E1062" s="184"/>
    </row>
    <row r="1063" s="112" customFormat="1" ht="17" customHeight="1" spans="1:5">
      <c r="A1063" s="22">
        <v>2140501</v>
      </c>
      <c r="B1063" s="185" t="s">
        <v>473</v>
      </c>
      <c r="C1063" s="186">
        <v>0</v>
      </c>
      <c r="D1063" s="24"/>
      <c r="E1063" s="184"/>
    </row>
    <row r="1064" s="112" customFormat="1" ht="17" customHeight="1" spans="1:5">
      <c r="A1064" s="22">
        <v>2140502</v>
      </c>
      <c r="B1064" s="185" t="s">
        <v>474</v>
      </c>
      <c r="C1064" s="186">
        <v>0</v>
      </c>
      <c r="D1064" s="24"/>
      <c r="E1064" s="184"/>
    </row>
    <row r="1065" s="112" customFormat="1" ht="17" customHeight="1" spans="1:5">
      <c r="A1065" s="22">
        <v>2140503</v>
      </c>
      <c r="B1065" s="185" t="s">
        <v>475</v>
      </c>
      <c r="C1065" s="186">
        <v>0</v>
      </c>
      <c r="D1065" s="24"/>
      <c r="E1065" s="184"/>
    </row>
    <row r="1066" s="112" customFormat="1" ht="17" customHeight="1" spans="1:5">
      <c r="A1066" s="22">
        <v>2140504</v>
      </c>
      <c r="B1066" s="185" t="s">
        <v>1284</v>
      </c>
      <c r="C1066" s="186">
        <v>0</v>
      </c>
      <c r="D1066" s="24"/>
      <c r="E1066" s="184"/>
    </row>
    <row r="1067" s="112" customFormat="1" ht="17" customHeight="1" spans="1:5">
      <c r="A1067" s="22">
        <v>2140505</v>
      </c>
      <c r="B1067" s="185" t="s">
        <v>1299</v>
      </c>
      <c r="C1067" s="186">
        <v>0</v>
      </c>
      <c r="D1067" s="24"/>
      <c r="E1067" s="184"/>
    </row>
    <row r="1068" s="112" customFormat="1" ht="17" customHeight="1" spans="1:5">
      <c r="A1068" s="22">
        <v>2140599</v>
      </c>
      <c r="B1068" s="185" t="s">
        <v>1300</v>
      </c>
      <c r="C1068" s="186">
        <v>0</v>
      </c>
      <c r="D1068" s="24"/>
      <c r="E1068" s="184"/>
    </row>
    <row r="1069" s="112" customFormat="1" ht="17" customHeight="1" spans="1:5">
      <c r="A1069" s="22">
        <v>21406</v>
      </c>
      <c r="B1069" s="183" t="s">
        <v>1301</v>
      </c>
      <c r="C1069" s="24">
        <f>SUM(C1070:C1073)</f>
        <v>0</v>
      </c>
      <c r="D1069" s="24">
        <f>SUM(D1070:D1073)</f>
        <v>0</v>
      </c>
      <c r="E1069" s="184"/>
    </row>
    <row r="1070" s="112" customFormat="1" ht="17" customHeight="1" spans="1:5">
      <c r="A1070" s="22">
        <v>2140601</v>
      </c>
      <c r="B1070" s="185" t="s">
        <v>1302</v>
      </c>
      <c r="C1070" s="186">
        <v>0</v>
      </c>
      <c r="D1070" s="24"/>
      <c r="E1070" s="184"/>
    </row>
    <row r="1071" s="112" customFormat="1" ht="17" customHeight="1" spans="1:5">
      <c r="A1071" s="22">
        <v>2140602</v>
      </c>
      <c r="B1071" s="185" t="s">
        <v>1303</v>
      </c>
      <c r="C1071" s="186">
        <v>0</v>
      </c>
      <c r="D1071" s="24"/>
      <c r="E1071" s="184"/>
    </row>
    <row r="1072" s="112" customFormat="1" ht="17" customHeight="1" spans="1:5">
      <c r="A1072" s="22">
        <v>2140603</v>
      </c>
      <c r="B1072" s="185" t="s">
        <v>1304</v>
      </c>
      <c r="C1072" s="186">
        <v>0</v>
      </c>
      <c r="D1072" s="24"/>
      <c r="E1072" s="184"/>
    </row>
    <row r="1073" s="112" customFormat="1" ht="17" customHeight="1" spans="1:5">
      <c r="A1073" s="22">
        <v>2140699</v>
      </c>
      <c r="B1073" s="185" t="s">
        <v>1305</v>
      </c>
      <c r="C1073" s="186">
        <v>0</v>
      </c>
      <c r="D1073" s="24"/>
      <c r="E1073" s="184"/>
    </row>
    <row r="1074" s="112" customFormat="1" ht="17" customHeight="1" spans="1:5">
      <c r="A1074" s="22">
        <v>21499</v>
      </c>
      <c r="B1074" s="183" t="s">
        <v>1306</v>
      </c>
      <c r="C1074" s="24">
        <f>SUM(C1075:C1076)</f>
        <v>0</v>
      </c>
      <c r="D1074" s="24">
        <f>SUM(D1075:D1076)</f>
        <v>0</v>
      </c>
      <c r="E1074" s="184"/>
    </row>
    <row r="1075" s="112" customFormat="1" ht="17" customHeight="1" spans="1:5">
      <c r="A1075" s="22">
        <v>2149901</v>
      </c>
      <c r="B1075" s="185" t="s">
        <v>1307</v>
      </c>
      <c r="C1075" s="186">
        <v>0</v>
      </c>
      <c r="D1075" s="24"/>
      <c r="E1075" s="184"/>
    </row>
    <row r="1076" s="112" customFormat="1" ht="17" customHeight="1" spans="1:5">
      <c r="A1076" s="22">
        <v>2149999</v>
      </c>
      <c r="B1076" s="185" t="s">
        <v>1308</v>
      </c>
      <c r="C1076" s="186">
        <v>0</v>
      </c>
      <c r="D1076" s="24"/>
      <c r="E1076" s="184"/>
    </row>
    <row r="1077" s="112" customFormat="1" ht="17" customHeight="1" spans="1:5">
      <c r="A1077" s="22">
        <v>215</v>
      </c>
      <c r="B1077" s="183" t="s">
        <v>1309</v>
      </c>
      <c r="C1077" s="24">
        <f>C1078+C1088+C1104+C1109+C1123+C1132+C1139+C1146</f>
        <v>416</v>
      </c>
      <c r="D1077" s="24">
        <f>D1078+D1088+D1104+D1109+D1123+D1132+D1139+D1146</f>
        <v>305</v>
      </c>
      <c r="E1077" s="184">
        <f>(D1077/C1077)*100</f>
        <v>73.3173076923077</v>
      </c>
    </row>
    <row r="1078" s="112" customFormat="1" ht="17" customHeight="1" spans="1:5">
      <c r="A1078" s="22">
        <v>21501</v>
      </c>
      <c r="B1078" s="183" t="s">
        <v>1310</v>
      </c>
      <c r="C1078" s="24">
        <f>SUM(C1079:C1087)</f>
        <v>200</v>
      </c>
      <c r="D1078" s="24">
        <f>SUM(D1079:D1087)</f>
        <v>0</v>
      </c>
      <c r="E1078" s="184">
        <f>(D1078/C1078)*100</f>
        <v>0</v>
      </c>
    </row>
    <row r="1079" s="112" customFormat="1" ht="17" customHeight="1" spans="1:5">
      <c r="A1079" s="22">
        <v>2150101</v>
      </c>
      <c r="B1079" s="185" t="s">
        <v>473</v>
      </c>
      <c r="C1079" s="186">
        <v>0</v>
      </c>
      <c r="D1079" s="24"/>
      <c r="E1079" s="184"/>
    </row>
    <row r="1080" s="112" customFormat="1" ht="17" customHeight="1" spans="1:5">
      <c r="A1080" s="22">
        <v>2150102</v>
      </c>
      <c r="B1080" s="185" t="s">
        <v>474</v>
      </c>
      <c r="C1080" s="186">
        <v>0</v>
      </c>
      <c r="D1080" s="24"/>
      <c r="E1080" s="184"/>
    </row>
    <row r="1081" s="112" customFormat="1" ht="17" customHeight="1" spans="1:5">
      <c r="A1081" s="22">
        <v>2150103</v>
      </c>
      <c r="B1081" s="185" t="s">
        <v>475</v>
      </c>
      <c r="C1081" s="186">
        <v>0</v>
      </c>
      <c r="D1081" s="24"/>
      <c r="E1081" s="184"/>
    </row>
    <row r="1082" s="112" customFormat="1" ht="17" customHeight="1" spans="1:5">
      <c r="A1082" s="22">
        <v>2150104</v>
      </c>
      <c r="B1082" s="185" t="s">
        <v>1311</v>
      </c>
      <c r="C1082" s="186">
        <v>0</v>
      </c>
      <c r="D1082" s="24"/>
      <c r="E1082" s="184"/>
    </row>
    <row r="1083" s="112" customFormat="1" ht="17" customHeight="1" spans="1:5">
      <c r="A1083" s="22">
        <v>2150105</v>
      </c>
      <c r="B1083" s="185" t="s">
        <v>1312</v>
      </c>
      <c r="C1083" s="186">
        <v>0</v>
      </c>
      <c r="D1083" s="24"/>
      <c r="E1083" s="184"/>
    </row>
    <row r="1084" s="112" customFormat="1" ht="17" customHeight="1" spans="1:5">
      <c r="A1084" s="22">
        <v>2150106</v>
      </c>
      <c r="B1084" s="185" t="s">
        <v>1313</v>
      </c>
      <c r="C1084" s="186">
        <v>0</v>
      </c>
      <c r="D1084" s="24"/>
      <c r="E1084" s="184"/>
    </row>
    <row r="1085" s="112" customFormat="1" ht="17" customHeight="1" spans="1:5">
      <c r="A1085" s="22">
        <v>2150107</v>
      </c>
      <c r="B1085" s="185" t="s">
        <v>1314</v>
      </c>
      <c r="C1085" s="186">
        <v>0</v>
      </c>
      <c r="D1085" s="24"/>
      <c r="E1085" s="184"/>
    </row>
    <row r="1086" s="112" customFormat="1" ht="17" customHeight="1" spans="1:5">
      <c r="A1086" s="22">
        <v>2150108</v>
      </c>
      <c r="B1086" s="185" t="s">
        <v>1315</v>
      </c>
      <c r="C1086" s="186">
        <v>0</v>
      </c>
      <c r="D1086" s="24"/>
      <c r="E1086" s="184"/>
    </row>
    <row r="1087" s="112" customFormat="1" ht="17" customHeight="1" spans="1:5">
      <c r="A1087" s="22">
        <v>2150199</v>
      </c>
      <c r="B1087" s="185" t="s">
        <v>1316</v>
      </c>
      <c r="C1087" s="186">
        <v>200</v>
      </c>
      <c r="D1087" s="24"/>
      <c r="E1087" s="184">
        <f>(D1087/C1087)*100</f>
        <v>0</v>
      </c>
    </row>
    <row r="1088" s="112" customFormat="1" ht="17" customHeight="1" spans="1:5">
      <c r="A1088" s="22">
        <v>21502</v>
      </c>
      <c r="B1088" s="183" t="s">
        <v>1317</v>
      </c>
      <c r="C1088" s="24">
        <f>SUM(C1089:C1103)</f>
        <v>0</v>
      </c>
      <c r="D1088" s="24">
        <f>SUM(D1089:D1103)</f>
        <v>0</v>
      </c>
      <c r="E1088" s="184"/>
    </row>
    <row r="1089" s="112" customFormat="1" ht="17" customHeight="1" spans="1:5">
      <c r="A1089" s="22">
        <v>2150201</v>
      </c>
      <c r="B1089" s="185" t="s">
        <v>473</v>
      </c>
      <c r="C1089" s="186">
        <v>0</v>
      </c>
      <c r="D1089" s="24"/>
      <c r="E1089" s="184"/>
    </row>
    <row r="1090" s="112" customFormat="1" ht="17" customHeight="1" spans="1:5">
      <c r="A1090" s="22">
        <v>2150202</v>
      </c>
      <c r="B1090" s="185" t="s">
        <v>474</v>
      </c>
      <c r="C1090" s="186">
        <v>0</v>
      </c>
      <c r="D1090" s="24"/>
      <c r="E1090" s="184"/>
    </row>
    <row r="1091" s="112" customFormat="1" ht="17" customHeight="1" spans="1:5">
      <c r="A1091" s="22">
        <v>2150203</v>
      </c>
      <c r="B1091" s="185" t="s">
        <v>475</v>
      </c>
      <c r="C1091" s="186">
        <v>0</v>
      </c>
      <c r="D1091" s="24"/>
      <c r="E1091" s="184"/>
    </row>
    <row r="1092" s="112" customFormat="1" ht="17" customHeight="1" spans="1:5">
      <c r="A1092" s="22">
        <v>2150204</v>
      </c>
      <c r="B1092" s="185" t="s">
        <v>1318</v>
      </c>
      <c r="C1092" s="186">
        <v>0</v>
      </c>
      <c r="D1092" s="24"/>
      <c r="E1092" s="184"/>
    </row>
    <row r="1093" s="112" customFormat="1" ht="17" customHeight="1" spans="1:5">
      <c r="A1093" s="22">
        <v>2150205</v>
      </c>
      <c r="B1093" s="185" t="s">
        <v>1319</v>
      </c>
      <c r="C1093" s="186">
        <v>0</v>
      </c>
      <c r="D1093" s="24"/>
      <c r="E1093" s="184"/>
    </row>
    <row r="1094" s="112" customFormat="1" ht="17" customHeight="1" spans="1:5">
      <c r="A1094" s="22">
        <v>2150206</v>
      </c>
      <c r="B1094" s="185" t="s">
        <v>1320</v>
      </c>
      <c r="C1094" s="186">
        <v>0</v>
      </c>
      <c r="D1094" s="24"/>
      <c r="E1094" s="184"/>
    </row>
    <row r="1095" s="112" customFormat="1" ht="17" customHeight="1" spans="1:5">
      <c r="A1095" s="22">
        <v>2150207</v>
      </c>
      <c r="B1095" s="185" t="s">
        <v>1321</v>
      </c>
      <c r="C1095" s="186">
        <v>0</v>
      </c>
      <c r="D1095" s="24"/>
      <c r="E1095" s="184"/>
    </row>
    <row r="1096" s="112" customFormat="1" ht="17" customHeight="1" spans="1:5">
      <c r="A1096" s="22">
        <v>2150208</v>
      </c>
      <c r="B1096" s="185" t="s">
        <v>1322</v>
      </c>
      <c r="C1096" s="186">
        <v>0</v>
      </c>
      <c r="D1096" s="24"/>
      <c r="E1096" s="184"/>
    </row>
    <row r="1097" s="112" customFormat="1" ht="17" customHeight="1" spans="1:5">
      <c r="A1097" s="22">
        <v>2150209</v>
      </c>
      <c r="B1097" s="185" t="s">
        <v>1323</v>
      </c>
      <c r="C1097" s="186">
        <v>0</v>
      </c>
      <c r="D1097" s="24"/>
      <c r="E1097" s="184"/>
    </row>
    <row r="1098" s="112" customFormat="1" ht="17" customHeight="1" spans="1:5">
      <c r="A1098" s="22">
        <v>2150210</v>
      </c>
      <c r="B1098" s="185" t="s">
        <v>1324</v>
      </c>
      <c r="C1098" s="186">
        <v>0</v>
      </c>
      <c r="D1098" s="24"/>
      <c r="E1098" s="184"/>
    </row>
    <row r="1099" s="112" customFormat="1" ht="17" customHeight="1" spans="1:5">
      <c r="A1099" s="22">
        <v>2150212</v>
      </c>
      <c r="B1099" s="185" t="s">
        <v>1325</v>
      </c>
      <c r="C1099" s="186">
        <v>0</v>
      </c>
      <c r="D1099" s="24"/>
      <c r="E1099" s="184"/>
    </row>
    <row r="1100" s="112" customFormat="1" ht="17" customHeight="1" spans="1:5">
      <c r="A1100" s="22">
        <v>2150213</v>
      </c>
      <c r="B1100" s="185" t="s">
        <v>1326</v>
      </c>
      <c r="C1100" s="186">
        <v>0</v>
      </c>
      <c r="D1100" s="24"/>
      <c r="E1100" s="184"/>
    </row>
    <row r="1101" s="112" customFormat="1" ht="17" customHeight="1" spans="1:5">
      <c r="A1101" s="22">
        <v>2150214</v>
      </c>
      <c r="B1101" s="185" t="s">
        <v>1327</v>
      </c>
      <c r="C1101" s="186">
        <v>0</v>
      </c>
      <c r="D1101" s="24"/>
      <c r="E1101" s="184"/>
    </row>
    <row r="1102" s="112" customFormat="1" ht="17" customHeight="1" spans="1:5">
      <c r="A1102" s="22">
        <v>2150215</v>
      </c>
      <c r="B1102" s="185" t="s">
        <v>1328</v>
      </c>
      <c r="C1102" s="186">
        <v>0</v>
      </c>
      <c r="D1102" s="24"/>
      <c r="E1102" s="184"/>
    </row>
    <row r="1103" s="112" customFormat="1" ht="17" customHeight="1" spans="1:5">
      <c r="A1103" s="22">
        <v>2150299</v>
      </c>
      <c r="B1103" s="185" t="s">
        <v>1329</v>
      </c>
      <c r="C1103" s="186">
        <v>0</v>
      </c>
      <c r="D1103" s="24"/>
      <c r="E1103" s="184"/>
    </row>
    <row r="1104" s="112" customFormat="1" ht="17" customHeight="1" spans="1:5">
      <c r="A1104" s="22">
        <v>21503</v>
      </c>
      <c r="B1104" s="183" t="s">
        <v>1330</v>
      </c>
      <c r="C1104" s="24">
        <f>SUM(C1105:C1108)</f>
        <v>0</v>
      </c>
      <c r="D1104" s="24">
        <f>SUM(D1105:D1108)</f>
        <v>0</v>
      </c>
      <c r="E1104" s="184"/>
    </row>
    <row r="1105" s="112" customFormat="1" ht="17" customHeight="1" spans="1:5">
      <c r="A1105" s="22">
        <v>2150301</v>
      </c>
      <c r="B1105" s="185" t="s">
        <v>473</v>
      </c>
      <c r="C1105" s="186">
        <v>0</v>
      </c>
      <c r="D1105" s="24"/>
      <c r="E1105" s="184"/>
    </row>
    <row r="1106" s="112" customFormat="1" ht="17" customHeight="1" spans="1:5">
      <c r="A1106" s="22">
        <v>2150302</v>
      </c>
      <c r="B1106" s="185" t="s">
        <v>474</v>
      </c>
      <c r="C1106" s="186">
        <v>0</v>
      </c>
      <c r="D1106" s="24"/>
      <c r="E1106" s="184"/>
    </row>
    <row r="1107" s="112" customFormat="1" ht="17" customHeight="1" spans="1:5">
      <c r="A1107" s="22">
        <v>2150303</v>
      </c>
      <c r="B1107" s="185" t="s">
        <v>475</v>
      </c>
      <c r="C1107" s="186">
        <v>0</v>
      </c>
      <c r="D1107" s="24"/>
      <c r="E1107" s="184"/>
    </row>
    <row r="1108" s="112" customFormat="1" ht="17" customHeight="1" spans="1:5">
      <c r="A1108" s="22">
        <v>2150399</v>
      </c>
      <c r="B1108" s="185" t="s">
        <v>1331</v>
      </c>
      <c r="C1108" s="186">
        <v>0</v>
      </c>
      <c r="D1108" s="24"/>
      <c r="E1108" s="184"/>
    </row>
    <row r="1109" s="112" customFormat="1" ht="17" customHeight="1" spans="1:5">
      <c r="A1109" s="22">
        <v>21505</v>
      </c>
      <c r="B1109" s="183" t="s">
        <v>1332</v>
      </c>
      <c r="C1109" s="24">
        <f>SUM(C1110:C1122)</f>
        <v>0</v>
      </c>
      <c r="D1109" s="24">
        <f>SUM(D1110:D1122)</f>
        <v>0</v>
      </c>
      <c r="E1109" s="184"/>
    </row>
    <row r="1110" s="112" customFormat="1" ht="17" customHeight="1" spans="1:5">
      <c r="A1110" s="22">
        <v>2150501</v>
      </c>
      <c r="B1110" s="185" t="s">
        <v>473</v>
      </c>
      <c r="C1110" s="186">
        <v>0</v>
      </c>
      <c r="D1110" s="24"/>
      <c r="E1110" s="184"/>
    </row>
    <row r="1111" s="112" customFormat="1" ht="17" customHeight="1" spans="1:5">
      <c r="A1111" s="22">
        <v>2150502</v>
      </c>
      <c r="B1111" s="185" t="s">
        <v>474</v>
      </c>
      <c r="C1111" s="186">
        <v>0</v>
      </c>
      <c r="D1111" s="24"/>
      <c r="E1111" s="184"/>
    </row>
    <row r="1112" s="112" customFormat="1" ht="17" customHeight="1" spans="1:5">
      <c r="A1112" s="22">
        <v>2150503</v>
      </c>
      <c r="B1112" s="185" t="s">
        <v>475</v>
      </c>
      <c r="C1112" s="186">
        <v>0</v>
      </c>
      <c r="D1112" s="24"/>
      <c r="E1112" s="184"/>
    </row>
    <row r="1113" s="112" customFormat="1" ht="17" customHeight="1" spans="1:5">
      <c r="A1113" s="22">
        <v>2150505</v>
      </c>
      <c r="B1113" s="185" t="s">
        <v>1333</v>
      </c>
      <c r="C1113" s="186">
        <v>0</v>
      </c>
      <c r="D1113" s="24"/>
      <c r="E1113" s="184"/>
    </row>
    <row r="1114" s="112" customFormat="1" ht="17" customHeight="1" spans="1:5">
      <c r="A1114" s="22">
        <v>2150506</v>
      </c>
      <c r="B1114" s="185" t="s">
        <v>1334</v>
      </c>
      <c r="C1114" s="186">
        <v>0</v>
      </c>
      <c r="D1114" s="24"/>
      <c r="E1114" s="184"/>
    </row>
    <row r="1115" s="112" customFormat="1" ht="17" customHeight="1" spans="1:5">
      <c r="A1115" s="22">
        <v>2150507</v>
      </c>
      <c r="B1115" s="185" t="s">
        <v>1335</v>
      </c>
      <c r="C1115" s="186">
        <v>0</v>
      </c>
      <c r="D1115" s="24"/>
      <c r="E1115" s="184"/>
    </row>
    <row r="1116" s="112" customFormat="1" ht="17" customHeight="1" spans="1:5">
      <c r="A1116" s="22">
        <v>2150508</v>
      </c>
      <c r="B1116" s="185" t="s">
        <v>1336</v>
      </c>
      <c r="C1116" s="186">
        <v>0</v>
      </c>
      <c r="D1116" s="24"/>
      <c r="E1116" s="184"/>
    </row>
    <row r="1117" s="112" customFormat="1" ht="17" customHeight="1" spans="1:5">
      <c r="A1117" s="22">
        <v>2150509</v>
      </c>
      <c r="B1117" s="185" t="s">
        <v>1337</v>
      </c>
      <c r="C1117" s="186">
        <v>0</v>
      </c>
      <c r="D1117" s="24"/>
      <c r="E1117" s="184"/>
    </row>
    <row r="1118" s="112" customFormat="1" ht="17" customHeight="1" spans="1:5">
      <c r="A1118" s="22">
        <v>2150510</v>
      </c>
      <c r="B1118" s="185" t="s">
        <v>1338</v>
      </c>
      <c r="C1118" s="186">
        <v>0</v>
      </c>
      <c r="D1118" s="24"/>
      <c r="E1118" s="184"/>
    </row>
    <row r="1119" s="112" customFormat="1" ht="17" customHeight="1" spans="1:5">
      <c r="A1119" s="22">
        <v>2150511</v>
      </c>
      <c r="B1119" s="185" t="s">
        <v>1339</v>
      </c>
      <c r="C1119" s="186">
        <v>0</v>
      </c>
      <c r="D1119" s="24"/>
      <c r="E1119" s="184"/>
    </row>
    <row r="1120" s="112" customFormat="1" ht="17" customHeight="1" spans="1:5">
      <c r="A1120" s="22">
        <v>2150513</v>
      </c>
      <c r="B1120" s="185" t="s">
        <v>1284</v>
      </c>
      <c r="C1120" s="186">
        <v>0</v>
      </c>
      <c r="D1120" s="24"/>
      <c r="E1120" s="184"/>
    </row>
    <row r="1121" s="112" customFormat="1" ht="17" customHeight="1" spans="1:5">
      <c r="A1121" s="22">
        <v>2150515</v>
      </c>
      <c r="B1121" s="185" t="s">
        <v>1340</v>
      </c>
      <c r="C1121" s="186">
        <v>0</v>
      </c>
      <c r="D1121" s="24"/>
      <c r="E1121" s="184"/>
    </row>
    <row r="1122" s="112" customFormat="1" ht="17" customHeight="1" spans="1:5">
      <c r="A1122" s="22">
        <v>2150599</v>
      </c>
      <c r="B1122" s="185" t="s">
        <v>1341</v>
      </c>
      <c r="C1122" s="186">
        <v>0</v>
      </c>
      <c r="D1122" s="24"/>
      <c r="E1122" s="184"/>
    </row>
    <row r="1123" s="112" customFormat="1" ht="17" customHeight="1" spans="1:5">
      <c r="A1123" s="22">
        <v>21506</v>
      </c>
      <c r="B1123" s="183" t="s">
        <v>1342</v>
      </c>
      <c r="C1123" s="24">
        <f>SUM(C1124:C1131)</f>
        <v>216</v>
      </c>
      <c r="D1123" s="24">
        <f>SUM(D1124:D1131)</f>
        <v>105</v>
      </c>
      <c r="E1123" s="184">
        <f>(D1123/C1123)*100</f>
        <v>48.6111111111111</v>
      </c>
    </row>
    <row r="1124" s="112" customFormat="1" ht="17" customHeight="1" spans="1:5">
      <c r="A1124" s="22">
        <v>2150601</v>
      </c>
      <c r="B1124" s="185" t="s">
        <v>473</v>
      </c>
      <c r="C1124" s="186">
        <v>0</v>
      </c>
      <c r="D1124" s="24"/>
      <c r="E1124" s="184"/>
    </row>
    <row r="1125" s="112" customFormat="1" ht="17" customHeight="1" spans="1:5">
      <c r="A1125" s="22">
        <v>2150602</v>
      </c>
      <c r="B1125" s="185" t="s">
        <v>474</v>
      </c>
      <c r="C1125" s="186">
        <v>0</v>
      </c>
      <c r="D1125" s="24"/>
      <c r="E1125" s="184"/>
    </row>
    <row r="1126" s="112" customFormat="1" ht="17" customHeight="1" spans="1:5">
      <c r="A1126" s="22">
        <v>2150603</v>
      </c>
      <c r="B1126" s="185" t="s">
        <v>475</v>
      </c>
      <c r="C1126" s="186">
        <v>0</v>
      </c>
      <c r="D1126" s="24"/>
      <c r="E1126" s="184"/>
    </row>
    <row r="1127" s="112" customFormat="1" ht="17" customHeight="1" spans="1:5">
      <c r="A1127" s="22">
        <v>2150604</v>
      </c>
      <c r="B1127" s="185" t="s">
        <v>1343</v>
      </c>
      <c r="C1127" s="186"/>
      <c r="D1127" s="24"/>
      <c r="E1127" s="184"/>
    </row>
    <row r="1128" s="112" customFormat="1" ht="17" customHeight="1" spans="1:5">
      <c r="A1128" s="22">
        <v>2150605</v>
      </c>
      <c r="B1128" s="185" t="s">
        <v>1344</v>
      </c>
      <c r="C1128" s="186">
        <v>0</v>
      </c>
      <c r="D1128" s="24"/>
      <c r="E1128" s="184"/>
    </row>
    <row r="1129" s="112" customFormat="1" ht="17" customHeight="1" spans="1:5">
      <c r="A1129" s="22">
        <v>2150606</v>
      </c>
      <c r="B1129" s="185" t="s">
        <v>1345</v>
      </c>
      <c r="C1129" s="186">
        <v>10</v>
      </c>
      <c r="D1129" s="24">
        <v>3</v>
      </c>
      <c r="E1129" s="184">
        <f t="shared" ref="E1129:E1131" si="75">(D1129/C1129)*100</f>
        <v>30</v>
      </c>
    </row>
    <row r="1130" s="112" customFormat="1" ht="17" customHeight="1" spans="1:5">
      <c r="A1130" s="22">
        <v>2150607</v>
      </c>
      <c r="B1130" s="185" t="s">
        <v>1346</v>
      </c>
      <c r="C1130" s="186">
        <v>23</v>
      </c>
      <c r="D1130" s="24">
        <v>41</v>
      </c>
      <c r="E1130" s="184">
        <f t="shared" si="75"/>
        <v>178.260869565217</v>
      </c>
    </row>
    <row r="1131" s="112" customFormat="1" ht="17" customHeight="1" spans="1:5">
      <c r="A1131" s="22">
        <v>2150699</v>
      </c>
      <c r="B1131" s="185" t="s">
        <v>1347</v>
      </c>
      <c r="C1131" s="186">
        <v>183</v>
      </c>
      <c r="D1131" s="24">
        <v>61</v>
      </c>
      <c r="E1131" s="184">
        <f t="shared" si="75"/>
        <v>33.3333333333333</v>
      </c>
    </row>
    <row r="1132" s="112" customFormat="1" ht="17" customHeight="1" spans="1:5">
      <c r="A1132" s="22">
        <v>21507</v>
      </c>
      <c r="B1132" s="183" t="s">
        <v>1348</v>
      </c>
      <c r="C1132" s="24">
        <f>SUM(C1133:C1138)</f>
        <v>0</v>
      </c>
      <c r="D1132" s="24">
        <f>SUM(D1133:D1138)</f>
        <v>0</v>
      </c>
      <c r="E1132" s="184"/>
    </row>
    <row r="1133" s="112" customFormat="1" ht="17" customHeight="1" spans="1:5">
      <c r="A1133" s="22">
        <v>2150701</v>
      </c>
      <c r="B1133" s="185" t="s">
        <v>473</v>
      </c>
      <c r="C1133" s="186">
        <v>0</v>
      </c>
      <c r="D1133" s="24"/>
      <c r="E1133" s="184"/>
    </row>
    <row r="1134" s="112" customFormat="1" ht="17" customHeight="1" spans="1:5">
      <c r="A1134" s="22">
        <v>2150702</v>
      </c>
      <c r="B1134" s="185" t="s">
        <v>474</v>
      </c>
      <c r="C1134" s="186">
        <v>0</v>
      </c>
      <c r="D1134" s="24"/>
      <c r="E1134" s="184"/>
    </row>
    <row r="1135" s="112" customFormat="1" ht="17" customHeight="1" spans="1:5">
      <c r="A1135" s="22">
        <v>2150703</v>
      </c>
      <c r="B1135" s="185" t="s">
        <v>475</v>
      </c>
      <c r="C1135" s="186">
        <v>0</v>
      </c>
      <c r="D1135" s="24"/>
      <c r="E1135" s="184"/>
    </row>
    <row r="1136" s="112" customFormat="1" ht="17" customHeight="1" spans="1:5">
      <c r="A1136" s="22">
        <v>2150704</v>
      </c>
      <c r="B1136" s="185" t="s">
        <v>1349</v>
      </c>
      <c r="C1136" s="186">
        <v>0</v>
      </c>
      <c r="D1136" s="24"/>
      <c r="E1136" s="184"/>
    </row>
    <row r="1137" s="112" customFormat="1" ht="17" customHeight="1" spans="1:5">
      <c r="A1137" s="22">
        <v>2150705</v>
      </c>
      <c r="B1137" s="185" t="s">
        <v>1350</v>
      </c>
      <c r="C1137" s="186">
        <v>0</v>
      </c>
      <c r="D1137" s="24"/>
      <c r="E1137" s="184"/>
    </row>
    <row r="1138" s="112" customFormat="1" ht="17" customHeight="1" spans="1:5">
      <c r="A1138" s="22">
        <v>2150799</v>
      </c>
      <c r="B1138" s="185" t="s">
        <v>1351</v>
      </c>
      <c r="C1138" s="186"/>
      <c r="D1138" s="24"/>
      <c r="E1138" s="184"/>
    </row>
    <row r="1139" s="112" customFormat="1" ht="17" customHeight="1" spans="1:5">
      <c r="A1139" s="22">
        <v>21508</v>
      </c>
      <c r="B1139" s="183" t="s">
        <v>1352</v>
      </c>
      <c r="C1139" s="24">
        <f>SUM(C1140:C1145)</f>
        <v>0</v>
      </c>
      <c r="D1139" s="24">
        <f>SUM(D1140:D1145)</f>
        <v>0</v>
      </c>
      <c r="E1139" s="184"/>
    </row>
    <row r="1140" s="112" customFormat="1" ht="17" customHeight="1" spans="1:5">
      <c r="A1140" s="22">
        <v>2150801</v>
      </c>
      <c r="B1140" s="185" t="s">
        <v>473</v>
      </c>
      <c r="C1140" s="186">
        <v>0</v>
      </c>
      <c r="D1140" s="24"/>
      <c r="E1140" s="184"/>
    </row>
    <row r="1141" s="112" customFormat="1" ht="17" customHeight="1" spans="1:5">
      <c r="A1141" s="22">
        <v>2150802</v>
      </c>
      <c r="B1141" s="185" t="s">
        <v>474</v>
      </c>
      <c r="C1141" s="186">
        <v>0</v>
      </c>
      <c r="D1141" s="24"/>
      <c r="E1141" s="184"/>
    </row>
    <row r="1142" s="112" customFormat="1" ht="17" customHeight="1" spans="1:5">
      <c r="A1142" s="22">
        <v>2150803</v>
      </c>
      <c r="B1142" s="185" t="s">
        <v>475</v>
      </c>
      <c r="C1142" s="186">
        <v>0</v>
      </c>
      <c r="D1142" s="24"/>
      <c r="E1142" s="184"/>
    </row>
    <row r="1143" s="112" customFormat="1" ht="17" customHeight="1" spans="1:5">
      <c r="A1143" s="22">
        <v>2150804</v>
      </c>
      <c r="B1143" s="185" t="s">
        <v>1353</v>
      </c>
      <c r="C1143" s="186">
        <v>0</v>
      </c>
      <c r="D1143" s="24"/>
      <c r="E1143" s="184"/>
    </row>
    <row r="1144" s="112" customFormat="1" ht="17" customHeight="1" spans="1:5">
      <c r="A1144" s="22">
        <v>2150805</v>
      </c>
      <c r="B1144" s="185" t="s">
        <v>1354</v>
      </c>
      <c r="C1144" s="186">
        <v>0</v>
      </c>
      <c r="D1144" s="24"/>
      <c r="E1144" s="184"/>
    </row>
    <row r="1145" s="112" customFormat="1" ht="17" customHeight="1" spans="1:5">
      <c r="A1145" s="22">
        <v>2150899</v>
      </c>
      <c r="B1145" s="185" t="s">
        <v>1355</v>
      </c>
      <c r="C1145" s="186">
        <v>0</v>
      </c>
      <c r="D1145" s="24"/>
      <c r="E1145" s="184"/>
    </row>
    <row r="1146" s="112" customFormat="1" ht="17" customHeight="1" spans="1:5">
      <c r="A1146" s="22">
        <v>21599</v>
      </c>
      <c r="B1146" s="183" t="s">
        <v>1356</v>
      </c>
      <c r="C1146" s="24">
        <f>SUM(C1147:C1152)</f>
        <v>0</v>
      </c>
      <c r="D1146" s="24">
        <f>SUM(D1147:D1152)</f>
        <v>200</v>
      </c>
      <c r="E1146" s="184"/>
    </row>
    <row r="1147" s="112" customFormat="1" ht="17" customHeight="1" spans="1:5">
      <c r="A1147" s="22">
        <v>2159901</v>
      </c>
      <c r="B1147" s="185" t="s">
        <v>1357</v>
      </c>
      <c r="C1147" s="186">
        <v>0</v>
      </c>
      <c r="D1147" s="24"/>
      <c r="E1147" s="184"/>
    </row>
    <row r="1148" s="112" customFormat="1" ht="17" customHeight="1" spans="1:5">
      <c r="A1148" s="22">
        <v>2159902</v>
      </c>
      <c r="B1148" s="185" t="s">
        <v>1358</v>
      </c>
      <c r="C1148" s="186">
        <v>0</v>
      </c>
      <c r="D1148" s="24"/>
      <c r="E1148" s="184"/>
    </row>
    <row r="1149" s="112" customFormat="1" ht="17" customHeight="1" spans="1:5">
      <c r="A1149" s="22">
        <v>2159904</v>
      </c>
      <c r="B1149" s="185" t="s">
        <v>1359</v>
      </c>
      <c r="C1149" s="186">
        <v>0</v>
      </c>
      <c r="D1149" s="24"/>
      <c r="E1149" s="184"/>
    </row>
    <row r="1150" s="112" customFormat="1" ht="17" customHeight="1" spans="1:5">
      <c r="A1150" s="22">
        <v>2159905</v>
      </c>
      <c r="B1150" s="185" t="s">
        <v>1360</v>
      </c>
      <c r="C1150" s="186">
        <v>0</v>
      </c>
      <c r="D1150" s="24"/>
      <c r="E1150" s="184"/>
    </row>
    <row r="1151" s="112" customFormat="1" ht="17" customHeight="1" spans="1:5">
      <c r="A1151" s="22">
        <v>2159906</v>
      </c>
      <c r="B1151" s="185" t="s">
        <v>1361</v>
      </c>
      <c r="C1151" s="186">
        <v>0</v>
      </c>
      <c r="D1151" s="24"/>
      <c r="E1151" s="184"/>
    </row>
    <row r="1152" s="112" customFormat="1" ht="17" customHeight="1" spans="1:5">
      <c r="A1152" s="22">
        <v>2159999</v>
      </c>
      <c r="B1152" s="185" t="s">
        <v>1362</v>
      </c>
      <c r="C1152" s="186">
        <v>0</v>
      </c>
      <c r="D1152" s="24">
        <v>200</v>
      </c>
      <c r="E1152" s="184"/>
    </row>
    <row r="1153" s="112" customFormat="1" ht="17" customHeight="1" spans="1:5">
      <c r="A1153" s="22">
        <v>216</v>
      </c>
      <c r="B1153" s="183" t="s">
        <v>1363</v>
      </c>
      <c r="C1153" s="24">
        <f>C1154+C1164+C1171+C1177</f>
        <v>165</v>
      </c>
      <c r="D1153" s="24">
        <f>D1154+D1164+D1171+D1177</f>
        <v>143</v>
      </c>
      <c r="E1153" s="184">
        <f>(D1153/C1153)*100</f>
        <v>86.6666666666667</v>
      </c>
    </row>
    <row r="1154" s="112" customFormat="1" ht="17" customHeight="1" spans="1:5">
      <c r="A1154" s="22">
        <v>21602</v>
      </c>
      <c r="B1154" s="183" t="s">
        <v>1364</v>
      </c>
      <c r="C1154" s="24">
        <f>SUM(C1155:C1163)</f>
        <v>108</v>
      </c>
      <c r="D1154" s="24">
        <f>SUM(D1155:D1163)</f>
        <v>55</v>
      </c>
      <c r="E1154" s="184">
        <f>(D1154/C1154)*100</f>
        <v>50.9259259259259</v>
      </c>
    </row>
    <row r="1155" s="112" customFormat="1" ht="17" customHeight="1" spans="1:5">
      <c r="A1155" s="22">
        <v>2160201</v>
      </c>
      <c r="B1155" s="185" t="s">
        <v>473</v>
      </c>
      <c r="C1155" s="186">
        <v>0</v>
      </c>
      <c r="D1155" s="24"/>
      <c r="E1155" s="184"/>
    </row>
    <row r="1156" s="112" customFormat="1" ht="17" customHeight="1" spans="1:5">
      <c r="A1156" s="22">
        <v>2160202</v>
      </c>
      <c r="B1156" s="185" t="s">
        <v>474</v>
      </c>
      <c r="C1156" s="186">
        <v>0</v>
      </c>
      <c r="D1156" s="24"/>
      <c r="E1156" s="184"/>
    </row>
    <row r="1157" s="112" customFormat="1" ht="17" customHeight="1" spans="1:5">
      <c r="A1157" s="22">
        <v>2160203</v>
      </c>
      <c r="B1157" s="185" t="s">
        <v>475</v>
      </c>
      <c r="C1157" s="186">
        <v>0</v>
      </c>
      <c r="D1157" s="24"/>
      <c r="E1157" s="184"/>
    </row>
    <row r="1158" s="112" customFormat="1" ht="17" customHeight="1" spans="1:5">
      <c r="A1158" s="22">
        <v>2160216</v>
      </c>
      <c r="B1158" s="185" t="s">
        <v>1365</v>
      </c>
      <c r="C1158" s="186">
        <v>0</v>
      </c>
      <c r="D1158" s="24"/>
      <c r="E1158" s="184"/>
    </row>
    <row r="1159" s="112" customFormat="1" ht="17" customHeight="1" spans="1:5">
      <c r="A1159" s="22">
        <v>2160217</v>
      </c>
      <c r="B1159" s="185" t="s">
        <v>1366</v>
      </c>
      <c r="C1159" s="186">
        <v>0</v>
      </c>
      <c r="D1159" s="24"/>
      <c r="E1159" s="184"/>
    </row>
    <row r="1160" s="112" customFormat="1" ht="17" customHeight="1" spans="1:5">
      <c r="A1160" s="22">
        <v>2160218</v>
      </c>
      <c r="B1160" s="185" t="s">
        <v>1367</v>
      </c>
      <c r="C1160" s="186">
        <v>0</v>
      </c>
      <c r="D1160" s="24"/>
      <c r="E1160" s="184"/>
    </row>
    <row r="1161" s="112" customFormat="1" ht="17" customHeight="1" spans="1:5">
      <c r="A1161" s="22">
        <v>2160219</v>
      </c>
      <c r="B1161" s="185" t="s">
        <v>1368</v>
      </c>
      <c r="C1161" s="186">
        <v>0</v>
      </c>
      <c r="D1161" s="24"/>
      <c r="E1161" s="184"/>
    </row>
    <row r="1162" s="112" customFormat="1" ht="17" customHeight="1" spans="1:5">
      <c r="A1162" s="22">
        <v>2160250</v>
      </c>
      <c r="B1162" s="185" t="s">
        <v>482</v>
      </c>
      <c r="C1162" s="186">
        <v>82</v>
      </c>
      <c r="D1162" s="24">
        <v>44</v>
      </c>
      <c r="E1162" s="184">
        <f t="shared" ref="E1162:E1165" si="76">(D1162/C1162)*100</f>
        <v>53.6585365853659</v>
      </c>
    </row>
    <row r="1163" s="112" customFormat="1" ht="17" customHeight="1" spans="1:5">
      <c r="A1163" s="22">
        <v>2160299</v>
      </c>
      <c r="B1163" s="185" t="s">
        <v>1369</v>
      </c>
      <c r="C1163" s="186">
        <v>26</v>
      </c>
      <c r="D1163" s="24">
        <v>11</v>
      </c>
      <c r="E1163" s="184">
        <f t="shared" si="76"/>
        <v>42.3076923076923</v>
      </c>
    </row>
    <row r="1164" s="112" customFormat="1" ht="17" customHeight="1" spans="1:5">
      <c r="A1164" s="22">
        <v>21605</v>
      </c>
      <c r="B1164" s="183" t="s">
        <v>1370</v>
      </c>
      <c r="C1164" s="24">
        <f>SUM(C1165:C1170)</f>
        <v>57</v>
      </c>
      <c r="D1164" s="24">
        <f>SUM(D1165:D1170)</f>
        <v>88</v>
      </c>
      <c r="E1164" s="184">
        <f t="shared" si="76"/>
        <v>154.385964912281</v>
      </c>
    </row>
    <row r="1165" s="112" customFormat="1" ht="17" customHeight="1" spans="1:5">
      <c r="A1165" s="22">
        <v>2160501</v>
      </c>
      <c r="B1165" s="185" t="s">
        <v>473</v>
      </c>
      <c r="C1165" s="186">
        <v>41</v>
      </c>
      <c r="D1165" s="24">
        <v>22</v>
      </c>
      <c r="E1165" s="184">
        <f t="shared" si="76"/>
        <v>53.6585365853659</v>
      </c>
    </row>
    <row r="1166" s="112" customFormat="1" ht="17" customHeight="1" spans="1:5">
      <c r="A1166" s="22">
        <v>2160502</v>
      </c>
      <c r="B1166" s="185" t="s">
        <v>474</v>
      </c>
      <c r="C1166" s="186">
        <v>0</v>
      </c>
      <c r="D1166" s="24">
        <v>0</v>
      </c>
      <c r="E1166" s="184"/>
    </row>
    <row r="1167" s="112" customFormat="1" ht="17" customHeight="1" spans="1:5">
      <c r="A1167" s="22">
        <v>2160503</v>
      </c>
      <c r="B1167" s="185" t="s">
        <v>475</v>
      </c>
      <c r="C1167" s="186">
        <v>0</v>
      </c>
      <c r="D1167" s="24">
        <v>0</v>
      </c>
      <c r="E1167" s="184"/>
    </row>
    <row r="1168" s="112" customFormat="1" ht="17" customHeight="1" spans="1:5">
      <c r="A1168" s="22">
        <v>2160504</v>
      </c>
      <c r="B1168" s="185" t="s">
        <v>1371</v>
      </c>
      <c r="C1168" s="186">
        <v>16</v>
      </c>
      <c r="D1168" s="24">
        <v>66</v>
      </c>
      <c r="E1168" s="184">
        <f>(D1168/C1168)*100</f>
        <v>412.5</v>
      </c>
    </row>
    <row r="1169" s="112" customFormat="1" ht="17" customHeight="1" spans="1:5">
      <c r="A1169" s="22">
        <v>2160505</v>
      </c>
      <c r="B1169" s="185" t="s">
        <v>1372</v>
      </c>
      <c r="C1169" s="186">
        <v>0</v>
      </c>
      <c r="D1169" s="24"/>
      <c r="E1169" s="184"/>
    </row>
    <row r="1170" s="112" customFormat="1" ht="17" customHeight="1" spans="1:5">
      <c r="A1170" s="22">
        <v>2160599</v>
      </c>
      <c r="B1170" s="185" t="s">
        <v>1373</v>
      </c>
      <c r="C1170" s="186">
        <v>0</v>
      </c>
      <c r="D1170" s="24"/>
      <c r="E1170" s="184"/>
    </row>
    <row r="1171" s="112" customFormat="1" ht="17" customHeight="1" spans="1:5">
      <c r="A1171" s="22">
        <v>21606</v>
      </c>
      <c r="B1171" s="183" t="s">
        <v>1374</v>
      </c>
      <c r="C1171" s="24">
        <f>SUM(C1172:C1176)</f>
        <v>0</v>
      </c>
      <c r="D1171" s="24">
        <f>SUM(D1172:D1176)</f>
        <v>0</v>
      </c>
      <c r="E1171" s="184"/>
    </row>
    <row r="1172" s="112" customFormat="1" ht="17" customHeight="1" spans="1:5">
      <c r="A1172" s="22">
        <v>2160601</v>
      </c>
      <c r="B1172" s="185" t="s">
        <v>473</v>
      </c>
      <c r="C1172" s="186">
        <v>0</v>
      </c>
      <c r="D1172" s="24"/>
      <c r="E1172" s="184"/>
    </row>
    <row r="1173" s="112" customFormat="1" ht="17" customHeight="1" spans="1:5">
      <c r="A1173" s="22">
        <v>2160602</v>
      </c>
      <c r="B1173" s="185" t="s">
        <v>474</v>
      </c>
      <c r="C1173" s="186">
        <v>0</v>
      </c>
      <c r="D1173" s="24"/>
      <c r="E1173" s="184"/>
    </row>
    <row r="1174" s="112" customFormat="1" ht="17" customHeight="1" spans="1:5">
      <c r="A1174" s="22">
        <v>2160603</v>
      </c>
      <c r="B1174" s="185" t="s">
        <v>475</v>
      </c>
      <c r="C1174" s="186">
        <v>0</v>
      </c>
      <c r="D1174" s="24"/>
      <c r="E1174" s="184"/>
    </row>
    <row r="1175" s="112" customFormat="1" ht="17" customHeight="1" spans="1:5">
      <c r="A1175" s="22">
        <v>2160607</v>
      </c>
      <c r="B1175" s="185" t="s">
        <v>1375</v>
      </c>
      <c r="C1175" s="186">
        <v>0</v>
      </c>
      <c r="D1175" s="24"/>
      <c r="E1175" s="184"/>
    </row>
    <row r="1176" s="112" customFormat="1" ht="17" customHeight="1" spans="1:5">
      <c r="A1176" s="22">
        <v>2160699</v>
      </c>
      <c r="B1176" s="185" t="s">
        <v>1376</v>
      </c>
      <c r="C1176" s="186">
        <v>0</v>
      </c>
      <c r="D1176" s="24"/>
      <c r="E1176" s="184"/>
    </row>
    <row r="1177" s="112" customFormat="1" ht="17" customHeight="1" spans="1:5">
      <c r="A1177" s="22">
        <v>21699</v>
      </c>
      <c r="B1177" s="183" t="s">
        <v>1377</v>
      </c>
      <c r="C1177" s="24">
        <f>SUM(C1178:C1179)</f>
        <v>0</v>
      </c>
      <c r="D1177" s="24">
        <f>SUM(D1178:D1179)</f>
        <v>0</v>
      </c>
      <c r="E1177" s="184"/>
    </row>
    <row r="1178" s="112" customFormat="1" ht="17" customHeight="1" spans="1:5">
      <c r="A1178" s="22">
        <v>2169901</v>
      </c>
      <c r="B1178" s="185" t="s">
        <v>1378</v>
      </c>
      <c r="C1178" s="186">
        <v>0</v>
      </c>
      <c r="D1178" s="24"/>
      <c r="E1178" s="184"/>
    </row>
    <row r="1179" s="112" customFormat="1" ht="17" customHeight="1" spans="1:5">
      <c r="A1179" s="22">
        <v>2169999</v>
      </c>
      <c r="B1179" s="185" t="s">
        <v>1379</v>
      </c>
      <c r="C1179" s="186">
        <v>0</v>
      </c>
      <c r="D1179" s="24"/>
      <c r="E1179" s="184"/>
    </row>
    <row r="1180" s="112" customFormat="1" ht="17" customHeight="1" spans="1:5">
      <c r="A1180" s="22">
        <v>217</v>
      </c>
      <c r="B1180" s="183" t="s">
        <v>1380</v>
      </c>
      <c r="C1180" s="24">
        <f>C1181+C1188+C1198+C1204+C1207</f>
        <v>0</v>
      </c>
      <c r="D1180" s="24">
        <f>D1181+D1188+D1198+D1204+D1207</f>
        <v>0</v>
      </c>
      <c r="E1180" s="184"/>
    </row>
    <row r="1181" s="112" customFormat="1" ht="17" customHeight="1" spans="1:5">
      <c r="A1181" s="22">
        <v>21701</v>
      </c>
      <c r="B1181" s="183" t="s">
        <v>1381</v>
      </c>
      <c r="C1181" s="24">
        <f>SUM(C1182:C1187)</f>
        <v>0</v>
      </c>
      <c r="D1181" s="24">
        <f>SUM(D1182:D1187)</f>
        <v>0</v>
      </c>
      <c r="E1181" s="184"/>
    </row>
    <row r="1182" s="112" customFormat="1" ht="17" customHeight="1" spans="1:5">
      <c r="A1182" s="22">
        <v>2170101</v>
      </c>
      <c r="B1182" s="185" t="s">
        <v>473</v>
      </c>
      <c r="C1182" s="186">
        <v>0</v>
      </c>
      <c r="D1182" s="24"/>
      <c r="E1182" s="184"/>
    </row>
    <row r="1183" s="112" customFormat="1" ht="17" customHeight="1" spans="1:5">
      <c r="A1183" s="22">
        <v>2170102</v>
      </c>
      <c r="B1183" s="185" t="s">
        <v>474</v>
      </c>
      <c r="C1183" s="186">
        <v>0</v>
      </c>
      <c r="D1183" s="24"/>
      <c r="E1183" s="184"/>
    </row>
    <row r="1184" s="112" customFormat="1" ht="17" customHeight="1" spans="1:5">
      <c r="A1184" s="22">
        <v>2170103</v>
      </c>
      <c r="B1184" s="185" t="s">
        <v>475</v>
      </c>
      <c r="C1184" s="186">
        <v>0</v>
      </c>
      <c r="D1184" s="24"/>
      <c r="E1184" s="184"/>
    </row>
    <row r="1185" s="112" customFormat="1" ht="17" customHeight="1" spans="1:5">
      <c r="A1185" s="22">
        <v>2170104</v>
      </c>
      <c r="B1185" s="185" t="s">
        <v>1382</v>
      </c>
      <c r="C1185" s="186">
        <v>0</v>
      </c>
      <c r="D1185" s="24"/>
      <c r="E1185" s="184"/>
    </row>
    <row r="1186" s="112" customFormat="1" ht="17" customHeight="1" spans="1:5">
      <c r="A1186" s="22">
        <v>2170150</v>
      </c>
      <c r="B1186" s="185" t="s">
        <v>482</v>
      </c>
      <c r="C1186" s="186">
        <v>0</v>
      </c>
      <c r="D1186" s="24"/>
      <c r="E1186" s="184"/>
    </row>
    <row r="1187" s="112" customFormat="1" ht="17" customHeight="1" spans="1:5">
      <c r="A1187" s="22">
        <v>2170199</v>
      </c>
      <c r="B1187" s="185" t="s">
        <v>1383</v>
      </c>
      <c r="C1187" s="186">
        <v>0</v>
      </c>
      <c r="D1187" s="24"/>
      <c r="E1187" s="184"/>
    </row>
    <row r="1188" s="112" customFormat="1" ht="17" customHeight="1" spans="1:5">
      <c r="A1188" s="22">
        <v>21702</v>
      </c>
      <c r="B1188" s="183" t="s">
        <v>1384</v>
      </c>
      <c r="C1188" s="24">
        <f>SUM(C1189:C1197)</f>
        <v>0</v>
      </c>
      <c r="D1188" s="24">
        <f>SUM(D1189:D1197)</f>
        <v>0</v>
      </c>
      <c r="E1188" s="184"/>
    </row>
    <row r="1189" s="112" customFormat="1" ht="17" customHeight="1" spans="1:5">
      <c r="A1189" s="22">
        <v>2170201</v>
      </c>
      <c r="B1189" s="185" t="s">
        <v>1385</v>
      </c>
      <c r="C1189" s="186"/>
      <c r="D1189" s="24"/>
      <c r="E1189" s="184"/>
    </row>
    <row r="1190" s="112" customFormat="1" ht="17" customHeight="1" spans="1:5">
      <c r="A1190" s="22">
        <v>2170202</v>
      </c>
      <c r="B1190" s="185" t="s">
        <v>1386</v>
      </c>
      <c r="C1190" s="186"/>
      <c r="D1190" s="24"/>
      <c r="E1190" s="184"/>
    </row>
    <row r="1191" s="112" customFormat="1" ht="17" customHeight="1" spans="1:5">
      <c r="A1191" s="22">
        <v>2170203</v>
      </c>
      <c r="B1191" s="185" t="s">
        <v>1387</v>
      </c>
      <c r="C1191" s="186"/>
      <c r="D1191" s="24"/>
      <c r="E1191" s="184"/>
    </row>
    <row r="1192" s="112" customFormat="1" ht="17" customHeight="1" spans="1:5">
      <c r="A1192" s="22">
        <v>2170204</v>
      </c>
      <c r="B1192" s="185" t="s">
        <v>1388</v>
      </c>
      <c r="C1192" s="186"/>
      <c r="D1192" s="24"/>
      <c r="E1192" s="184"/>
    </row>
    <row r="1193" s="112" customFormat="1" ht="17" customHeight="1" spans="1:5">
      <c r="A1193" s="22">
        <v>2170205</v>
      </c>
      <c r="B1193" s="185" t="s">
        <v>1389</v>
      </c>
      <c r="C1193" s="186"/>
      <c r="D1193" s="24"/>
      <c r="E1193" s="184"/>
    </row>
    <row r="1194" s="112" customFormat="1" ht="17" customHeight="1" spans="1:5">
      <c r="A1194" s="22">
        <v>2170206</v>
      </c>
      <c r="B1194" s="185" t="s">
        <v>1390</v>
      </c>
      <c r="C1194" s="186"/>
      <c r="D1194" s="24"/>
      <c r="E1194" s="184"/>
    </row>
    <row r="1195" s="112" customFormat="1" ht="17" customHeight="1" spans="1:5">
      <c r="A1195" s="22">
        <v>2170207</v>
      </c>
      <c r="B1195" s="185" t="s">
        <v>1391</v>
      </c>
      <c r="C1195" s="186"/>
      <c r="D1195" s="24"/>
      <c r="E1195" s="184"/>
    </row>
    <row r="1196" s="112" customFormat="1" ht="17" customHeight="1" spans="1:5">
      <c r="A1196" s="22">
        <v>2170208</v>
      </c>
      <c r="B1196" s="185" t="s">
        <v>1392</v>
      </c>
      <c r="C1196" s="186"/>
      <c r="D1196" s="24"/>
      <c r="E1196" s="184"/>
    </row>
    <row r="1197" s="112" customFormat="1" ht="17" customHeight="1" spans="1:5">
      <c r="A1197" s="22">
        <v>2170299</v>
      </c>
      <c r="B1197" s="185" t="s">
        <v>1393</v>
      </c>
      <c r="C1197" s="186"/>
      <c r="D1197" s="24"/>
      <c r="E1197" s="184"/>
    </row>
    <row r="1198" s="112" customFormat="1" ht="17" customHeight="1" spans="1:5">
      <c r="A1198" s="22">
        <v>21703</v>
      </c>
      <c r="B1198" s="183" t="s">
        <v>1394</v>
      </c>
      <c r="C1198" s="24">
        <f>SUM(C1199:C1203)</f>
        <v>0</v>
      </c>
      <c r="D1198" s="24">
        <f>SUM(D1199:D1203)</f>
        <v>0</v>
      </c>
      <c r="E1198" s="184"/>
    </row>
    <row r="1199" s="112" customFormat="1" ht="17" customHeight="1" spans="1:5">
      <c r="A1199" s="22">
        <v>2170301</v>
      </c>
      <c r="B1199" s="185" t="s">
        <v>1395</v>
      </c>
      <c r="C1199" s="186"/>
      <c r="D1199" s="24"/>
      <c r="E1199" s="184"/>
    </row>
    <row r="1200" s="112" customFormat="1" ht="17" customHeight="1" spans="1:5">
      <c r="A1200" s="22">
        <v>2170302</v>
      </c>
      <c r="B1200" s="185" t="s">
        <v>1396</v>
      </c>
      <c r="C1200" s="186"/>
      <c r="D1200" s="24"/>
      <c r="E1200" s="184"/>
    </row>
    <row r="1201" s="112" customFormat="1" ht="17" customHeight="1" spans="1:5">
      <c r="A1201" s="22">
        <v>2170303</v>
      </c>
      <c r="B1201" s="185" t="s">
        <v>1397</v>
      </c>
      <c r="C1201" s="186"/>
      <c r="D1201" s="24"/>
      <c r="E1201" s="184"/>
    </row>
    <row r="1202" s="112" customFormat="1" ht="17" customHeight="1" spans="1:5">
      <c r="A1202" s="22">
        <v>2170304</v>
      </c>
      <c r="B1202" s="185" t="s">
        <v>1398</v>
      </c>
      <c r="C1202" s="186">
        <v>0</v>
      </c>
      <c r="D1202" s="24"/>
      <c r="E1202" s="184"/>
    </row>
    <row r="1203" s="112" customFormat="1" ht="17" customHeight="1" spans="1:5">
      <c r="A1203" s="22">
        <v>2170399</v>
      </c>
      <c r="B1203" s="185" t="s">
        <v>1399</v>
      </c>
      <c r="C1203" s="186">
        <v>0</v>
      </c>
      <c r="D1203" s="24"/>
      <c r="E1203" s="184"/>
    </row>
    <row r="1204" s="112" customFormat="1" ht="17" customHeight="1" spans="1:5">
      <c r="A1204" s="22">
        <v>21704</v>
      </c>
      <c r="B1204" s="183" t="s">
        <v>1400</v>
      </c>
      <c r="C1204" s="24">
        <f>SUM(C1205:C1206)</f>
        <v>0</v>
      </c>
      <c r="D1204" s="24">
        <f>SUM(D1205:D1206)</f>
        <v>0</v>
      </c>
      <c r="E1204" s="184"/>
    </row>
    <row r="1205" s="112" customFormat="1" ht="17" customHeight="1" spans="1:5">
      <c r="A1205" s="22">
        <v>2170401</v>
      </c>
      <c r="B1205" s="185" t="s">
        <v>1401</v>
      </c>
      <c r="C1205" s="186">
        <v>0</v>
      </c>
      <c r="D1205" s="24"/>
      <c r="E1205" s="184"/>
    </row>
    <row r="1206" s="112" customFormat="1" ht="17" customHeight="1" spans="1:5">
      <c r="A1206" s="22">
        <v>2170499</v>
      </c>
      <c r="B1206" s="185" t="s">
        <v>1402</v>
      </c>
      <c r="C1206" s="186">
        <v>0</v>
      </c>
      <c r="D1206" s="24"/>
      <c r="E1206" s="184"/>
    </row>
    <row r="1207" s="112" customFormat="1" ht="17" customHeight="1" spans="1:5">
      <c r="A1207" s="22">
        <v>21799</v>
      </c>
      <c r="B1207" s="183" t="s">
        <v>1403</v>
      </c>
      <c r="C1207" s="24">
        <f>C1208</f>
        <v>0</v>
      </c>
      <c r="D1207" s="24">
        <f>D1208</f>
        <v>0</v>
      </c>
      <c r="E1207" s="184"/>
    </row>
    <row r="1208" s="112" customFormat="1" ht="17" customHeight="1" spans="1:5">
      <c r="A1208" s="22">
        <v>2179901</v>
      </c>
      <c r="B1208" s="185" t="s">
        <v>1404</v>
      </c>
      <c r="C1208" s="186">
        <v>0</v>
      </c>
      <c r="D1208" s="24"/>
      <c r="E1208" s="184"/>
    </row>
    <row r="1209" s="112" customFormat="1" ht="17" customHeight="1" spans="1:5">
      <c r="A1209" s="22">
        <v>219</v>
      </c>
      <c r="B1209" s="183" t="s">
        <v>1405</v>
      </c>
      <c r="C1209" s="24">
        <f>SUM(C1210:C1218)</f>
        <v>0</v>
      </c>
      <c r="D1209" s="24">
        <f>SUM(D1210:D1218)</f>
        <v>0</v>
      </c>
      <c r="E1209" s="184"/>
    </row>
    <row r="1210" s="112" customFormat="1" ht="17" customHeight="1" spans="1:5">
      <c r="A1210" s="22">
        <v>21901</v>
      </c>
      <c r="B1210" s="183" t="s">
        <v>446</v>
      </c>
      <c r="C1210" s="191"/>
      <c r="D1210" s="24"/>
      <c r="E1210" s="184"/>
    </row>
    <row r="1211" s="112" customFormat="1" ht="17" customHeight="1" spans="1:5">
      <c r="A1211" s="22">
        <v>21902</v>
      </c>
      <c r="B1211" s="183" t="s">
        <v>449</v>
      </c>
      <c r="C1211" s="191"/>
      <c r="D1211" s="24"/>
      <c r="E1211" s="184"/>
    </row>
    <row r="1212" s="112" customFormat="1" ht="17" customHeight="1" spans="1:5">
      <c r="A1212" s="22">
        <v>21903</v>
      </c>
      <c r="B1212" s="183" t="s">
        <v>451</v>
      </c>
      <c r="C1212" s="191"/>
      <c r="D1212" s="24"/>
      <c r="E1212" s="184"/>
    </row>
    <row r="1213" s="112" customFormat="1" ht="17" customHeight="1" spans="1:5">
      <c r="A1213" s="22">
        <v>21904</v>
      </c>
      <c r="B1213" s="183" t="s">
        <v>453</v>
      </c>
      <c r="C1213" s="191"/>
      <c r="D1213" s="24"/>
      <c r="E1213" s="184"/>
    </row>
    <row r="1214" s="112" customFormat="1" ht="17" customHeight="1" spans="1:5">
      <c r="A1214" s="22">
        <v>21905</v>
      </c>
      <c r="B1214" s="183" t="s">
        <v>454</v>
      </c>
      <c r="C1214" s="191"/>
      <c r="D1214" s="24"/>
      <c r="E1214" s="184"/>
    </row>
    <row r="1215" s="112" customFormat="1" ht="17" customHeight="1" spans="1:5">
      <c r="A1215" s="22">
        <v>21906</v>
      </c>
      <c r="B1215" s="183" t="s">
        <v>1147</v>
      </c>
      <c r="C1215" s="191"/>
      <c r="D1215" s="24"/>
      <c r="E1215" s="184"/>
    </row>
    <row r="1216" s="112" customFormat="1" ht="17" customHeight="1" spans="1:5">
      <c r="A1216" s="22">
        <v>21907</v>
      </c>
      <c r="B1216" s="183" t="s">
        <v>457</v>
      </c>
      <c r="C1216" s="191"/>
      <c r="D1216" s="24"/>
      <c r="E1216" s="184"/>
    </row>
    <row r="1217" s="112" customFormat="1" ht="17" customHeight="1" spans="1:5">
      <c r="A1217" s="22">
        <v>21908</v>
      </c>
      <c r="B1217" s="183" t="s">
        <v>1406</v>
      </c>
      <c r="C1217" s="191"/>
      <c r="D1217" s="24"/>
      <c r="E1217" s="184"/>
    </row>
    <row r="1218" s="112" customFormat="1" ht="17" customHeight="1" spans="1:5">
      <c r="A1218" s="22">
        <v>21999</v>
      </c>
      <c r="B1218" s="183" t="s">
        <v>1407</v>
      </c>
      <c r="C1218" s="191"/>
      <c r="D1218" s="24"/>
      <c r="E1218" s="184"/>
    </row>
    <row r="1219" s="112" customFormat="1" ht="17" customHeight="1" spans="1:5">
      <c r="A1219" s="22">
        <v>220</v>
      </c>
      <c r="B1219" s="183" t="s">
        <v>1408</v>
      </c>
      <c r="C1219" s="24">
        <f>SUM(C1220,C1240,C1259,C1268,C1281,C1296)</f>
        <v>562</v>
      </c>
      <c r="D1219" s="24">
        <f>SUM(D1220,D1240,D1259,D1268,D1281,D1296)</f>
        <v>1102</v>
      </c>
      <c r="E1219" s="184">
        <f t="shared" ref="E1219:E1221" si="77">(D1219/C1219)*100</f>
        <v>196.085409252669</v>
      </c>
    </row>
    <row r="1220" s="112" customFormat="1" ht="17" customHeight="1" spans="1:5">
      <c r="A1220" s="22">
        <v>22001</v>
      </c>
      <c r="B1220" s="183" t="s">
        <v>1409</v>
      </c>
      <c r="C1220" s="24">
        <f>SUM(C1221:C1239)</f>
        <v>477</v>
      </c>
      <c r="D1220" s="24">
        <f>SUM(D1221:D1239)</f>
        <v>1067</v>
      </c>
      <c r="E1220" s="184">
        <f t="shared" si="77"/>
        <v>223.689727463312</v>
      </c>
    </row>
    <row r="1221" s="112" customFormat="1" ht="17" customHeight="1" spans="1:5">
      <c r="A1221" s="22">
        <v>2200101</v>
      </c>
      <c r="B1221" s="185" t="s">
        <v>473</v>
      </c>
      <c r="C1221" s="186">
        <v>336</v>
      </c>
      <c r="D1221" s="24">
        <v>170</v>
      </c>
      <c r="E1221" s="184">
        <f t="shared" si="77"/>
        <v>50.5952380952381</v>
      </c>
    </row>
    <row r="1222" s="112" customFormat="1" ht="17" customHeight="1" spans="1:5">
      <c r="A1222" s="22">
        <v>2200102</v>
      </c>
      <c r="B1222" s="185" t="s">
        <v>474</v>
      </c>
      <c r="C1222" s="186">
        <v>0</v>
      </c>
      <c r="D1222" s="24">
        <v>0</v>
      </c>
      <c r="E1222" s="184"/>
    </row>
    <row r="1223" s="112" customFormat="1" ht="17" customHeight="1" spans="1:5">
      <c r="A1223" s="22">
        <v>2200103</v>
      </c>
      <c r="B1223" s="185" t="s">
        <v>475</v>
      </c>
      <c r="C1223" s="186">
        <v>0</v>
      </c>
      <c r="D1223" s="24">
        <v>0</v>
      </c>
      <c r="E1223" s="184"/>
    </row>
    <row r="1224" s="112" customFormat="1" ht="17" customHeight="1" spans="1:5">
      <c r="A1224" s="22">
        <v>2200104</v>
      </c>
      <c r="B1224" s="185" t="s">
        <v>1410</v>
      </c>
      <c r="C1224" s="186">
        <v>0</v>
      </c>
      <c r="D1224" s="24">
        <v>0</v>
      </c>
      <c r="E1224" s="184"/>
    </row>
    <row r="1225" s="112" customFormat="1" ht="17" customHeight="1" spans="1:5">
      <c r="A1225" s="22">
        <v>2200105</v>
      </c>
      <c r="B1225" s="185" t="s">
        <v>1411</v>
      </c>
      <c r="C1225" s="186">
        <v>0</v>
      </c>
      <c r="D1225" s="24">
        <v>0</v>
      </c>
      <c r="E1225" s="184"/>
    </row>
    <row r="1226" s="112" customFormat="1" ht="17" customHeight="1" spans="1:5">
      <c r="A1226" s="22">
        <v>2200106</v>
      </c>
      <c r="B1226" s="185" t="s">
        <v>1412</v>
      </c>
      <c r="C1226" s="186">
        <v>0</v>
      </c>
      <c r="D1226" s="24">
        <v>0</v>
      </c>
      <c r="E1226" s="184"/>
    </row>
    <row r="1227" s="112" customFormat="1" ht="17" customHeight="1" spans="1:5">
      <c r="A1227" s="22">
        <v>2200107</v>
      </c>
      <c r="B1227" s="185" t="s">
        <v>1413</v>
      </c>
      <c r="C1227" s="186">
        <v>0</v>
      </c>
      <c r="D1227" s="24">
        <v>0</v>
      </c>
      <c r="E1227" s="184"/>
    </row>
    <row r="1228" s="112" customFormat="1" ht="17" customHeight="1" spans="1:5">
      <c r="A1228" s="22">
        <v>2200108</v>
      </c>
      <c r="B1228" s="185" t="s">
        <v>1414</v>
      </c>
      <c r="C1228" s="186">
        <v>0</v>
      </c>
      <c r="D1228" s="24">
        <v>0</v>
      </c>
      <c r="E1228" s="184"/>
    </row>
    <row r="1229" s="112" customFormat="1" ht="17" customHeight="1" spans="1:5">
      <c r="A1229" s="22">
        <v>2200109</v>
      </c>
      <c r="B1229" s="185" t="s">
        <v>1415</v>
      </c>
      <c r="C1229" s="186">
        <v>0</v>
      </c>
      <c r="D1229" s="24">
        <v>0</v>
      </c>
      <c r="E1229" s="184"/>
    </row>
    <row r="1230" s="112" customFormat="1" ht="17" customHeight="1" spans="1:5">
      <c r="A1230" s="22">
        <v>2200110</v>
      </c>
      <c r="B1230" s="185" t="s">
        <v>1416</v>
      </c>
      <c r="C1230" s="186">
        <v>0</v>
      </c>
      <c r="D1230" s="24">
        <v>0</v>
      </c>
      <c r="E1230" s="184"/>
    </row>
    <row r="1231" s="112" customFormat="1" ht="17" customHeight="1" spans="1:5">
      <c r="A1231" s="22">
        <v>2200111</v>
      </c>
      <c r="B1231" s="185" t="s">
        <v>1417</v>
      </c>
      <c r="C1231" s="186">
        <v>0</v>
      </c>
      <c r="D1231" s="24">
        <v>0</v>
      </c>
      <c r="E1231" s="184"/>
    </row>
    <row r="1232" s="112" customFormat="1" ht="17" customHeight="1" spans="1:5">
      <c r="A1232" s="22">
        <v>2200112</v>
      </c>
      <c r="B1232" s="185" t="s">
        <v>1418</v>
      </c>
      <c r="C1232" s="186">
        <v>0</v>
      </c>
      <c r="D1232" s="24">
        <v>0</v>
      </c>
      <c r="E1232" s="184"/>
    </row>
    <row r="1233" s="112" customFormat="1" ht="17" customHeight="1" spans="1:5">
      <c r="A1233" s="22">
        <v>2200113</v>
      </c>
      <c r="B1233" s="185" t="s">
        <v>1419</v>
      </c>
      <c r="C1233" s="186">
        <v>0</v>
      </c>
      <c r="D1233" s="24">
        <v>0</v>
      </c>
      <c r="E1233" s="184"/>
    </row>
    <row r="1234" s="112" customFormat="1" ht="17" customHeight="1" spans="1:5">
      <c r="A1234" s="22">
        <v>2200114</v>
      </c>
      <c r="B1234" s="185" t="s">
        <v>1420</v>
      </c>
      <c r="C1234" s="186">
        <v>0</v>
      </c>
      <c r="D1234" s="24">
        <v>0</v>
      </c>
      <c r="E1234" s="184"/>
    </row>
    <row r="1235" s="112" customFormat="1" ht="17" customHeight="1" spans="1:5">
      <c r="A1235" s="22">
        <v>2200115</v>
      </c>
      <c r="B1235" s="185" t="s">
        <v>1421</v>
      </c>
      <c r="C1235" s="186">
        <v>0</v>
      </c>
      <c r="D1235" s="24">
        <v>0</v>
      </c>
      <c r="E1235" s="184"/>
    </row>
    <row r="1236" s="112" customFormat="1" ht="17" customHeight="1" spans="1:5">
      <c r="A1236" s="22">
        <v>2200116</v>
      </c>
      <c r="B1236" s="185" t="s">
        <v>1422</v>
      </c>
      <c r="C1236" s="186">
        <v>0</v>
      </c>
      <c r="D1236" s="24">
        <v>0</v>
      </c>
      <c r="E1236" s="184"/>
    </row>
    <row r="1237" s="112" customFormat="1" ht="17" customHeight="1" spans="1:5">
      <c r="A1237" s="22">
        <v>2200119</v>
      </c>
      <c r="B1237" s="185" t="s">
        <v>1423</v>
      </c>
      <c r="C1237" s="186">
        <v>0</v>
      </c>
      <c r="D1237" s="24">
        <v>0</v>
      </c>
      <c r="E1237" s="184"/>
    </row>
    <row r="1238" s="112" customFormat="1" ht="17" customHeight="1" spans="1:5">
      <c r="A1238" s="22">
        <v>2200150</v>
      </c>
      <c r="B1238" s="185" t="s">
        <v>482</v>
      </c>
      <c r="C1238" s="186">
        <v>107</v>
      </c>
      <c r="D1238" s="24">
        <v>45</v>
      </c>
      <c r="E1238" s="184">
        <f>(D1238/C1238)*100</f>
        <v>42.0560747663551</v>
      </c>
    </row>
    <row r="1239" s="112" customFormat="1" ht="17" customHeight="1" spans="1:5">
      <c r="A1239" s="22">
        <v>2200199</v>
      </c>
      <c r="B1239" s="185" t="s">
        <v>1424</v>
      </c>
      <c r="C1239" s="186">
        <v>34</v>
      </c>
      <c r="D1239" s="24">
        <v>852</v>
      </c>
      <c r="E1239" s="184">
        <f>(D1239/C1239)*100</f>
        <v>2505.88235294118</v>
      </c>
    </row>
    <row r="1240" s="112" customFormat="1" ht="17" customHeight="1" spans="1:5">
      <c r="A1240" s="22">
        <v>22002</v>
      </c>
      <c r="B1240" s="183" t="s">
        <v>1425</v>
      </c>
      <c r="C1240" s="24">
        <f>SUM(C1241:C1258)</f>
        <v>0</v>
      </c>
      <c r="D1240" s="24">
        <f>SUM(D1241:D1258)</f>
        <v>0</v>
      </c>
      <c r="E1240" s="184"/>
    </row>
    <row r="1241" s="112" customFormat="1" ht="17" customHeight="1" spans="1:5">
      <c r="A1241" s="22">
        <v>2200201</v>
      </c>
      <c r="B1241" s="185" t="s">
        <v>473</v>
      </c>
      <c r="C1241" s="186">
        <v>0</v>
      </c>
      <c r="D1241" s="24"/>
      <c r="E1241" s="184"/>
    </row>
    <row r="1242" s="112" customFormat="1" ht="17" customHeight="1" spans="1:5">
      <c r="A1242" s="22">
        <v>2200202</v>
      </c>
      <c r="B1242" s="185" t="s">
        <v>474</v>
      </c>
      <c r="C1242" s="186">
        <v>0</v>
      </c>
      <c r="D1242" s="24"/>
      <c r="E1242" s="184"/>
    </row>
    <row r="1243" s="112" customFormat="1" ht="17" customHeight="1" spans="1:5">
      <c r="A1243" s="22">
        <v>2200203</v>
      </c>
      <c r="B1243" s="185" t="s">
        <v>475</v>
      </c>
      <c r="C1243" s="186">
        <v>0</v>
      </c>
      <c r="D1243" s="24"/>
      <c r="E1243" s="184"/>
    </row>
    <row r="1244" s="112" customFormat="1" ht="17" customHeight="1" spans="1:5">
      <c r="A1244" s="22">
        <v>2200204</v>
      </c>
      <c r="B1244" s="185" t="s">
        <v>1426</v>
      </c>
      <c r="C1244" s="186">
        <v>0</v>
      </c>
      <c r="D1244" s="24"/>
      <c r="E1244" s="184"/>
    </row>
    <row r="1245" s="112" customFormat="1" ht="17" customHeight="1" spans="1:5">
      <c r="A1245" s="22">
        <v>2200205</v>
      </c>
      <c r="B1245" s="185" t="s">
        <v>1427</v>
      </c>
      <c r="C1245" s="186">
        <v>0</v>
      </c>
      <c r="D1245" s="24"/>
      <c r="E1245" s="184"/>
    </row>
    <row r="1246" s="112" customFormat="1" ht="17" customHeight="1" spans="1:5">
      <c r="A1246" s="22">
        <v>2200206</v>
      </c>
      <c r="B1246" s="185" t="s">
        <v>1428</v>
      </c>
      <c r="C1246" s="186">
        <v>0</v>
      </c>
      <c r="D1246" s="24"/>
      <c r="E1246" s="184"/>
    </row>
    <row r="1247" s="112" customFormat="1" ht="17" customHeight="1" spans="1:5">
      <c r="A1247" s="22">
        <v>2200207</v>
      </c>
      <c r="B1247" s="185" t="s">
        <v>1429</v>
      </c>
      <c r="C1247" s="186">
        <v>0</v>
      </c>
      <c r="D1247" s="24"/>
      <c r="E1247" s="184"/>
    </row>
    <row r="1248" s="112" customFormat="1" ht="17" customHeight="1" spans="1:5">
      <c r="A1248" s="22">
        <v>2200208</v>
      </c>
      <c r="B1248" s="185" t="s">
        <v>1430</v>
      </c>
      <c r="C1248" s="186">
        <v>0</v>
      </c>
      <c r="D1248" s="24"/>
      <c r="E1248" s="184"/>
    </row>
    <row r="1249" s="112" customFormat="1" ht="17" customHeight="1" spans="1:5">
      <c r="A1249" s="22">
        <v>2200209</v>
      </c>
      <c r="B1249" s="185" t="s">
        <v>1431</v>
      </c>
      <c r="C1249" s="186">
        <v>0</v>
      </c>
      <c r="D1249" s="24"/>
      <c r="E1249" s="184"/>
    </row>
    <row r="1250" s="112" customFormat="1" ht="17" customHeight="1" spans="1:5">
      <c r="A1250" s="22">
        <v>2200210</v>
      </c>
      <c r="B1250" s="185" t="s">
        <v>1432</v>
      </c>
      <c r="C1250" s="186">
        <v>0</v>
      </c>
      <c r="D1250" s="24"/>
      <c r="E1250" s="184"/>
    </row>
    <row r="1251" s="112" customFormat="1" ht="17" customHeight="1" spans="1:5">
      <c r="A1251" s="22">
        <v>2200211</v>
      </c>
      <c r="B1251" s="185" t="s">
        <v>1433</v>
      </c>
      <c r="C1251" s="186">
        <v>0</v>
      </c>
      <c r="D1251" s="24"/>
      <c r="E1251" s="184"/>
    </row>
    <row r="1252" s="112" customFormat="1" ht="17" customHeight="1" spans="1:5">
      <c r="A1252" s="22">
        <v>2200212</v>
      </c>
      <c r="B1252" s="185" t="s">
        <v>1434</v>
      </c>
      <c r="C1252" s="186">
        <v>0</v>
      </c>
      <c r="D1252" s="24"/>
      <c r="E1252" s="184"/>
    </row>
    <row r="1253" s="112" customFormat="1" ht="17" customHeight="1" spans="1:5">
      <c r="A1253" s="22">
        <v>2200213</v>
      </c>
      <c r="B1253" s="185" t="s">
        <v>1435</v>
      </c>
      <c r="C1253" s="186">
        <v>0</v>
      </c>
      <c r="D1253" s="24"/>
      <c r="E1253" s="184"/>
    </row>
    <row r="1254" s="112" customFormat="1" ht="17" customHeight="1" spans="1:5">
      <c r="A1254" s="22">
        <v>2200215</v>
      </c>
      <c r="B1254" s="185" t="s">
        <v>1436</v>
      </c>
      <c r="C1254" s="186">
        <v>0</v>
      </c>
      <c r="D1254" s="24"/>
      <c r="E1254" s="184"/>
    </row>
    <row r="1255" s="112" customFormat="1" ht="17" customHeight="1" spans="1:5">
      <c r="A1255" s="22">
        <v>2200217</v>
      </c>
      <c r="B1255" s="185" t="s">
        <v>1437</v>
      </c>
      <c r="C1255" s="186"/>
      <c r="D1255" s="24"/>
      <c r="E1255" s="184"/>
    </row>
    <row r="1256" s="112" customFormat="1" ht="17" customHeight="1" spans="1:5">
      <c r="A1256" s="22">
        <v>2200218</v>
      </c>
      <c r="B1256" s="185" t="s">
        <v>1438</v>
      </c>
      <c r="C1256" s="186">
        <v>0</v>
      </c>
      <c r="D1256" s="24"/>
      <c r="E1256" s="184"/>
    </row>
    <row r="1257" s="112" customFormat="1" ht="17" customHeight="1" spans="1:5">
      <c r="A1257" s="22">
        <v>2200250</v>
      </c>
      <c r="B1257" s="185" t="s">
        <v>482</v>
      </c>
      <c r="C1257" s="186">
        <v>0</v>
      </c>
      <c r="D1257" s="24"/>
      <c r="E1257" s="184"/>
    </row>
    <row r="1258" s="112" customFormat="1" ht="17" customHeight="1" spans="1:5">
      <c r="A1258" s="22">
        <v>2200299</v>
      </c>
      <c r="B1258" s="185" t="s">
        <v>1439</v>
      </c>
      <c r="C1258" s="186">
        <v>0</v>
      </c>
      <c r="D1258" s="24"/>
      <c r="E1258" s="184"/>
    </row>
    <row r="1259" s="112" customFormat="1" ht="17" customHeight="1" spans="1:5">
      <c r="A1259" s="22">
        <v>22003</v>
      </c>
      <c r="B1259" s="183" t="s">
        <v>1440</v>
      </c>
      <c r="C1259" s="24">
        <f>SUM(C1260:C1267)</f>
        <v>0</v>
      </c>
      <c r="D1259" s="24">
        <f>SUM(D1260:D1267)</f>
        <v>0</v>
      </c>
      <c r="E1259" s="184"/>
    </row>
    <row r="1260" s="112" customFormat="1" ht="17" customHeight="1" spans="1:5">
      <c r="A1260" s="22">
        <v>2200301</v>
      </c>
      <c r="B1260" s="185" t="s">
        <v>473</v>
      </c>
      <c r="C1260" s="186">
        <v>0</v>
      </c>
      <c r="D1260" s="24"/>
      <c r="E1260" s="184"/>
    </row>
    <row r="1261" s="112" customFormat="1" ht="17" customHeight="1" spans="1:5">
      <c r="A1261" s="22">
        <v>2200302</v>
      </c>
      <c r="B1261" s="185" t="s">
        <v>474</v>
      </c>
      <c r="C1261" s="186">
        <v>0</v>
      </c>
      <c r="D1261" s="24"/>
      <c r="E1261" s="184"/>
    </row>
    <row r="1262" s="112" customFormat="1" ht="17" customHeight="1" spans="1:5">
      <c r="A1262" s="22">
        <v>2200303</v>
      </c>
      <c r="B1262" s="185" t="s">
        <v>475</v>
      </c>
      <c r="C1262" s="186">
        <v>0</v>
      </c>
      <c r="D1262" s="24"/>
      <c r="E1262" s="184"/>
    </row>
    <row r="1263" s="112" customFormat="1" ht="17" customHeight="1" spans="1:5">
      <c r="A1263" s="22">
        <v>2200304</v>
      </c>
      <c r="B1263" s="185" t="s">
        <v>1441</v>
      </c>
      <c r="C1263" s="186">
        <v>0</v>
      </c>
      <c r="D1263" s="24"/>
      <c r="E1263" s="184"/>
    </row>
    <row r="1264" s="112" customFormat="1" ht="17" customHeight="1" spans="1:5">
      <c r="A1264" s="22">
        <v>2200305</v>
      </c>
      <c r="B1264" s="185" t="s">
        <v>1442</v>
      </c>
      <c r="C1264" s="186">
        <v>0</v>
      </c>
      <c r="D1264" s="24"/>
      <c r="E1264" s="184"/>
    </row>
    <row r="1265" s="112" customFormat="1" ht="17" customHeight="1" spans="1:5">
      <c r="A1265" s="22">
        <v>2200306</v>
      </c>
      <c r="B1265" s="185" t="s">
        <v>1443</v>
      </c>
      <c r="C1265" s="186">
        <v>0</v>
      </c>
      <c r="D1265" s="24"/>
      <c r="E1265" s="184"/>
    </row>
    <row r="1266" s="112" customFormat="1" ht="17" customHeight="1" spans="1:5">
      <c r="A1266" s="22">
        <v>2200350</v>
      </c>
      <c r="B1266" s="185" t="s">
        <v>482</v>
      </c>
      <c r="C1266" s="186">
        <v>0</v>
      </c>
      <c r="D1266" s="24"/>
      <c r="E1266" s="184"/>
    </row>
    <row r="1267" s="112" customFormat="1" ht="17" customHeight="1" spans="1:5">
      <c r="A1267" s="22">
        <v>2200399</v>
      </c>
      <c r="B1267" s="185" t="s">
        <v>1444</v>
      </c>
      <c r="C1267" s="186">
        <v>0</v>
      </c>
      <c r="D1267" s="24"/>
      <c r="E1267" s="184"/>
    </row>
    <row r="1268" s="112" customFormat="1" ht="17" customHeight="1" spans="1:5">
      <c r="A1268" s="22">
        <v>22004</v>
      </c>
      <c r="B1268" s="183" t="s">
        <v>1445</v>
      </c>
      <c r="C1268" s="24">
        <f>SUM(C1269:C1280)</f>
        <v>0</v>
      </c>
      <c r="D1268" s="24">
        <f>SUM(D1269:D1280)</f>
        <v>0</v>
      </c>
      <c r="E1268" s="184"/>
    </row>
    <row r="1269" s="112" customFormat="1" ht="17" customHeight="1" spans="1:5">
      <c r="A1269" s="22">
        <v>2200401</v>
      </c>
      <c r="B1269" s="185" t="s">
        <v>473</v>
      </c>
      <c r="C1269" s="186">
        <v>0</v>
      </c>
      <c r="D1269" s="24"/>
      <c r="E1269" s="184"/>
    </row>
    <row r="1270" s="112" customFormat="1" ht="17" customHeight="1" spans="1:5">
      <c r="A1270" s="22">
        <v>2200402</v>
      </c>
      <c r="B1270" s="185" t="s">
        <v>474</v>
      </c>
      <c r="C1270" s="186">
        <v>0</v>
      </c>
      <c r="D1270" s="24"/>
      <c r="E1270" s="184"/>
    </row>
    <row r="1271" s="112" customFormat="1" ht="17" customHeight="1" spans="1:5">
      <c r="A1271" s="22">
        <v>2200403</v>
      </c>
      <c r="B1271" s="185" t="s">
        <v>475</v>
      </c>
      <c r="C1271" s="186">
        <v>0</v>
      </c>
      <c r="D1271" s="24"/>
      <c r="E1271" s="184"/>
    </row>
    <row r="1272" s="112" customFormat="1" ht="17" customHeight="1" spans="1:5">
      <c r="A1272" s="22">
        <v>2200404</v>
      </c>
      <c r="B1272" s="185" t="s">
        <v>1446</v>
      </c>
      <c r="C1272" s="186">
        <v>0</v>
      </c>
      <c r="D1272" s="24"/>
      <c r="E1272" s="184"/>
    </row>
    <row r="1273" s="112" customFormat="1" ht="17" customHeight="1" spans="1:5">
      <c r="A1273" s="22">
        <v>2200405</v>
      </c>
      <c r="B1273" s="185" t="s">
        <v>1447</v>
      </c>
      <c r="C1273" s="186">
        <v>0</v>
      </c>
      <c r="D1273" s="24"/>
      <c r="E1273" s="184"/>
    </row>
    <row r="1274" s="112" customFormat="1" ht="17" customHeight="1" spans="1:5">
      <c r="A1274" s="22">
        <v>2200406</v>
      </c>
      <c r="B1274" s="185" t="s">
        <v>1448</v>
      </c>
      <c r="C1274" s="186">
        <v>0</v>
      </c>
      <c r="D1274" s="24"/>
      <c r="E1274" s="184"/>
    </row>
    <row r="1275" s="112" customFormat="1" ht="17" customHeight="1" spans="1:5">
      <c r="A1275" s="22">
        <v>2200407</v>
      </c>
      <c r="B1275" s="185" t="s">
        <v>1449</v>
      </c>
      <c r="C1275" s="186">
        <v>0</v>
      </c>
      <c r="D1275" s="24"/>
      <c r="E1275" s="184"/>
    </row>
    <row r="1276" s="112" customFormat="1" ht="17" customHeight="1" spans="1:5">
      <c r="A1276" s="22">
        <v>2200408</v>
      </c>
      <c r="B1276" s="185" t="s">
        <v>1450</v>
      </c>
      <c r="C1276" s="186">
        <v>0</v>
      </c>
      <c r="D1276" s="24"/>
      <c r="E1276" s="184"/>
    </row>
    <row r="1277" s="112" customFormat="1" ht="17" customHeight="1" spans="1:5">
      <c r="A1277" s="22">
        <v>2200409</v>
      </c>
      <c r="B1277" s="185" t="s">
        <v>1451</v>
      </c>
      <c r="C1277" s="186">
        <v>0</v>
      </c>
      <c r="D1277" s="24"/>
      <c r="E1277" s="184"/>
    </row>
    <row r="1278" s="112" customFormat="1" ht="17" customHeight="1" spans="1:5">
      <c r="A1278" s="22">
        <v>2200410</v>
      </c>
      <c r="B1278" s="185" t="s">
        <v>1452</v>
      </c>
      <c r="C1278" s="186">
        <v>0</v>
      </c>
      <c r="D1278" s="24"/>
      <c r="E1278" s="184"/>
    </row>
    <row r="1279" s="112" customFormat="1" ht="17" customHeight="1" spans="1:5">
      <c r="A1279" s="22">
        <v>2200450</v>
      </c>
      <c r="B1279" s="185" t="s">
        <v>1453</v>
      </c>
      <c r="C1279" s="186">
        <v>0</v>
      </c>
      <c r="D1279" s="24"/>
      <c r="E1279" s="184"/>
    </row>
    <row r="1280" s="112" customFormat="1" ht="17" customHeight="1" spans="1:5">
      <c r="A1280" s="22">
        <v>2200499</v>
      </c>
      <c r="B1280" s="185" t="s">
        <v>1454</v>
      </c>
      <c r="C1280" s="186">
        <v>0</v>
      </c>
      <c r="D1280" s="24"/>
      <c r="E1280" s="184"/>
    </row>
    <row r="1281" s="112" customFormat="1" ht="17" customHeight="1" spans="1:5">
      <c r="A1281" s="22">
        <v>22005</v>
      </c>
      <c r="B1281" s="183" t="s">
        <v>1455</v>
      </c>
      <c r="C1281" s="24">
        <f>SUM(C1282:C1295)</f>
        <v>85</v>
      </c>
      <c r="D1281" s="24">
        <f>SUM(D1282:D1295)</f>
        <v>35</v>
      </c>
      <c r="E1281" s="184">
        <f>(D1281/C1281)*100</f>
        <v>41.1764705882353</v>
      </c>
    </row>
    <row r="1282" s="112" customFormat="1" ht="17" customHeight="1" spans="1:5">
      <c r="A1282" s="22">
        <v>2200501</v>
      </c>
      <c r="B1282" s="185" t="s">
        <v>473</v>
      </c>
      <c r="C1282" s="186">
        <v>0</v>
      </c>
      <c r="D1282" s="24"/>
      <c r="E1282" s="184"/>
    </row>
    <row r="1283" s="112" customFormat="1" ht="17" customHeight="1" spans="1:5">
      <c r="A1283" s="22">
        <v>2200502</v>
      </c>
      <c r="B1283" s="185" t="s">
        <v>474</v>
      </c>
      <c r="C1283" s="186">
        <v>0</v>
      </c>
      <c r="D1283" s="24"/>
      <c r="E1283" s="184"/>
    </row>
    <row r="1284" s="112" customFormat="1" ht="17" customHeight="1" spans="1:5">
      <c r="A1284" s="22">
        <v>2200503</v>
      </c>
      <c r="B1284" s="185" t="s">
        <v>475</v>
      </c>
      <c r="C1284" s="186">
        <v>0</v>
      </c>
      <c r="D1284" s="24">
        <v>0</v>
      </c>
      <c r="E1284" s="184"/>
    </row>
    <row r="1285" s="112" customFormat="1" ht="17" customHeight="1" spans="1:5">
      <c r="A1285" s="22">
        <v>2200504</v>
      </c>
      <c r="B1285" s="185" t="s">
        <v>1456</v>
      </c>
      <c r="C1285" s="186">
        <v>10</v>
      </c>
      <c r="D1285" s="24">
        <v>15</v>
      </c>
      <c r="E1285" s="184">
        <f>(D1285/C1285)*100</f>
        <v>150</v>
      </c>
    </row>
    <row r="1286" s="112" customFormat="1" ht="17" customHeight="1" spans="1:5">
      <c r="A1286" s="22">
        <v>2200506</v>
      </c>
      <c r="B1286" s="185" t="s">
        <v>1457</v>
      </c>
      <c r="C1286" s="186">
        <v>0</v>
      </c>
      <c r="D1286" s="24">
        <v>0</v>
      </c>
      <c r="E1286" s="184"/>
    </row>
    <row r="1287" s="112" customFormat="1" ht="17" customHeight="1" spans="1:5">
      <c r="A1287" s="22">
        <v>2200507</v>
      </c>
      <c r="B1287" s="185" t="s">
        <v>1458</v>
      </c>
      <c r="C1287" s="186">
        <v>0</v>
      </c>
      <c r="D1287" s="24">
        <v>0</v>
      </c>
      <c r="E1287" s="184"/>
    </row>
    <row r="1288" s="112" customFormat="1" ht="17" customHeight="1" spans="1:5">
      <c r="A1288" s="22">
        <v>2200508</v>
      </c>
      <c r="B1288" s="185" t="s">
        <v>1459</v>
      </c>
      <c r="C1288" s="186">
        <v>0</v>
      </c>
      <c r="D1288" s="24">
        <v>0</v>
      </c>
      <c r="E1288" s="184"/>
    </row>
    <row r="1289" s="112" customFormat="1" ht="17" customHeight="1" spans="1:5">
      <c r="A1289" s="22">
        <v>2200509</v>
      </c>
      <c r="B1289" s="185" t="s">
        <v>1460</v>
      </c>
      <c r="C1289" s="186">
        <v>0</v>
      </c>
      <c r="D1289" s="24">
        <v>0</v>
      </c>
      <c r="E1289" s="184"/>
    </row>
    <row r="1290" s="112" customFormat="1" ht="17" customHeight="1" spans="1:5">
      <c r="A1290" s="22">
        <v>2200510</v>
      </c>
      <c r="B1290" s="185" t="s">
        <v>1461</v>
      </c>
      <c r="C1290" s="186">
        <v>0</v>
      </c>
      <c r="D1290" s="24">
        <v>0</v>
      </c>
      <c r="E1290" s="184"/>
    </row>
    <row r="1291" s="112" customFormat="1" ht="17" customHeight="1" spans="1:5">
      <c r="A1291" s="22">
        <v>2200511</v>
      </c>
      <c r="B1291" s="185" t="s">
        <v>1462</v>
      </c>
      <c r="C1291" s="186">
        <v>31</v>
      </c>
      <c r="D1291" s="24">
        <v>10</v>
      </c>
      <c r="E1291" s="184">
        <f>(D1291/C1291)*100</f>
        <v>32.258064516129</v>
      </c>
    </row>
    <row r="1292" s="112" customFormat="1" ht="17" customHeight="1" spans="1:5">
      <c r="A1292" s="22">
        <v>2200512</v>
      </c>
      <c r="B1292" s="185" t="s">
        <v>1463</v>
      </c>
      <c r="C1292" s="186">
        <v>0</v>
      </c>
      <c r="D1292" s="24">
        <v>0</v>
      </c>
      <c r="E1292" s="184"/>
    </row>
    <row r="1293" s="112" customFormat="1" ht="17" customHeight="1" spans="1:5">
      <c r="A1293" s="22">
        <v>2200513</v>
      </c>
      <c r="B1293" s="185" t="s">
        <v>1464</v>
      </c>
      <c r="C1293" s="186">
        <v>0</v>
      </c>
      <c r="D1293" s="24">
        <v>0</v>
      </c>
      <c r="E1293" s="184"/>
    </row>
    <row r="1294" s="112" customFormat="1" ht="17" customHeight="1" spans="1:5">
      <c r="A1294" s="22">
        <v>2200514</v>
      </c>
      <c r="B1294" s="185" t="s">
        <v>1465</v>
      </c>
      <c r="C1294" s="186">
        <v>0</v>
      </c>
      <c r="D1294" s="24">
        <v>0</v>
      </c>
      <c r="E1294" s="184"/>
    </row>
    <row r="1295" s="112" customFormat="1" ht="17" customHeight="1" spans="1:5">
      <c r="A1295" s="22">
        <v>2200599</v>
      </c>
      <c r="B1295" s="185" t="s">
        <v>1466</v>
      </c>
      <c r="C1295" s="186">
        <v>44</v>
      </c>
      <c r="D1295" s="24">
        <v>10</v>
      </c>
      <c r="E1295" s="184">
        <f t="shared" ref="E1295:E1299" si="78">(D1295/C1295)*100</f>
        <v>22.7272727272727</v>
      </c>
    </row>
    <row r="1296" s="112" customFormat="1" ht="17" customHeight="1" spans="1:5">
      <c r="A1296" s="22">
        <v>22099</v>
      </c>
      <c r="B1296" s="183" t="s">
        <v>1467</v>
      </c>
      <c r="C1296" s="24">
        <f>C1297</f>
        <v>0</v>
      </c>
      <c r="D1296" s="24">
        <f>D1297</f>
        <v>0</v>
      </c>
      <c r="E1296" s="184"/>
    </row>
    <row r="1297" s="112" customFormat="1" ht="17" customHeight="1" spans="1:5">
      <c r="A1297" s="22">
        <v>2209901</v>
      </c>
      <c r="B1297" s="185" t="s">
        <v>1468</v>
      </c>
      <c r="C1297" s="186">
        <v>0</v>
      </c>
      <c r="D1297" s="24"/>
      <c r="E1297" s="184"/>
    </row>
    <row r="1298" s="112" customFormat="1" ht="17" customHeight="1" spans="1:5">
      <c r="A1298" s="22">
        <v>221</v>
      </c>
      <c r="B1298" s="183" t="s">
        <v>1469</v>
      </c>
      <c r="C1298" s="24">
        <f>SUM(C1299,C1308,C1312)</f>
        <v>2570</v>
      </c>
      <c r="D1298" s="24">
        <f>SUM(D1299,D1308,D1312)</f>
        <v>956</v>
      </c>
      <c r="E1298" s="184">
        <f t="shared" si="78"/>
        <v>37.1984435797665</v>
      </c>
    </row>
    <row r="1299" s="112" customFormat="1" ht="17" customHeight="1" spans="1:5">
      <c r="A1299" s="22">
        <v>22101</v>
      </c>
      <c r="B1299" s="183" t="s">
        <v>1470</v>
      </c>
      <c r="C1299" s="24">
        <f>SUM(C1300:C1307)</f>
        <v>372</v>
      </c>
      <c r="D1299" s="24">
        <f>SUM(D1300:D1307)</f>
        <v>140</v>
      </c>
      <c r="E1299" s="184">
        <f t="shared" si="78"/>
        <v>37.6344086021505</v>
      </c>
    </row>
    <row r="1300" s="112" customFormat="1" ht="17" customHeight="1" spans="1:5">
      <c r="A1300" s="22">
        <v>2210101</v>
      </c>
      <c r="B1300" s="185" t="s">
        <v>1471</v>
      </c>
      <c r="C1300" s="186">
        <v>0</v>
      </c>
      <c r="D1300" s="24">
        <v>64</v>
      </c>
      <c r="E1300" s="184"/>
    </row>
    <row r="1301" s="112" customFormat="1" ht="17" customHeight="1" spans="1:5">
      <c r="A1301" s="22">
        <v>2210102</v>
      </c>
      <c r="B1301" s="185" t="s">
        <v>1472</v>
      </c>
      <c r="C1301" s="186">
        <v>0</v>
      </c>
      <c r="D1301" s="24">
        <v>0</v>
      </c>
      <c r="E1301" s="184"/>
    </row>
    <row r="1302" s="112" customFormat="1" ht="17" customHeight="1" spans="1:5">
      <c r="A1302" s="22">
        <v>2210103</v>
      </c>
      <c r="B1302" s="185" t="s">
        <v>1473</v>
      </c>
      <c r="C1302" s="186">
        <v>0</v>
      </c>
      <c r="D1302" s="24">
        <v>76</v>
      </c>
      <c r="E1302" s="184"/>
    </row>
    <row r="1303" s="112" customFormat="1" ht="17" customHeight="1" spans="1:5">
      <c r="A1303" s="22">
        <v>2210104</v>
      </c>
      <c r="B1303" s="185" t="s">
        <v>1474</v>
      </c>
      <c r="C1303" s="186">
        <v>0</v>
      </c>
      <c r="D1303" s="24"/>
      <c r="E1303" s="184"/>
    </row>
    <row r="1304" s="112" customFormat="1" ht="17" customHeight="1" spans="1:5">
      <c r="A1304" s="22">
        <v>2210105</v>
      </c>
      <c r="B1304" s="185" t="s">
        <v>1475</v>
      </c>
      <c r="C1304" s="186">
        <v>372</v>
      </c>
      <c r="D1304" s="24"/>
      <c r="E1304" s="184">
        <f t="shared" ref="E1304:E1309" si="79">(D1304/C1304)*100</f>
        <v>0</v>
      </c>
    </row>
    <row r="1305" s="112" customFormat="1" ht="17" customHeight="1" spans="1:5">
      <c r="A1305" s="22">
        <v>2210106</v>
      </c>
      <c r="B1305" s="185" t="s">
        <v>1476</v>
      </c>
      <c r="C1305" s="186">
        <v>0</v>
      </c>
      <c r="D1305" s="24"/>
      <c r="E1305" s="184"/>
    </row>
    <row r="1306" s="112" customFormat="1" ht="17" customHeight="1" spans="1:5">
      <c r="A1306" s="22">
        <v>2210107</v>
      </c>
      <c r="B1306" s="185" t="s">
        <v>1477</v>
      </c>
      <c r="C1306" s="186">
        <v>0</v>
      </c>
      <c r="D1306" s="24"/>
      <c r="E1306" s="184"/>
    </row>
    <row r="1307" s="112" customFormat="1" ht="17" customHeight="1" spans="1:5">
      <c r="A1307" s="22">
        <v>2210199</v>
      </c>
      <c r="B1307" s="185" t="s">
        <v>1478</v>
      </c>
      <c r="C1307" s="186">
        <v>0</v>
      </c>
      <c r="D1307" s="24"/>
      <c r="E1307" s="184"/>
    </row>
    <row r="1308" s="112" customFormat="1" ht="17" customHeight="1" spans="1:5">
      <c r="A1308" s="22">
        <v>22102</v>
      </c>
      <c r="B1308" s="183" t="s">
        <v>1479</v>
      </c>
      <c r="C1308" s="24">
        <f>SUM(C1309:C1311)</f>
        <v>2198</v>
      </c>
      <c r="D1308" s="24">
        <f>SUM(D1309:D1311)</f>
        <v>816</v>
      </c>
      <c r="E1308" s="184">
        <f t="shared" si="79"/>
        <v>37.1246587807097</v>
      </c>
    </row>
    <row r="1309" s="112" customFormat="1" ht="17" customHeight="1" spans="1:5">
      <c r="A1309" s="22">
        <v>2210201</v>
      </c>
      <c r="B1309" s="185" t="s">
        <v>1480</v>
      </c>
      <c r="C1309" s="186">
        <v>2198</v>
      </c>
      <c r="D1309" s="24">
        <v>816</v>
      </c>
      <c r="E1309" s="184">
        <f t="shared" si="79"/>
        <v>37.1246587807097</v>
      </c>
    </row>
    <row r="1310" s="112" customFormat="1" ht="17" customHeight="1" spans="1:5">
      <c r="A1310" s="22">
        <v>2210202</v>
      </c>
      <c r="B1310" s="185" t="s">
        <v>1481</v>
      </c>
      <c r="C1310" s="186">
        <v>0</v>
      </c>
      <c r="D1310" s="24"/>
      <c r="E1310" s="184"/>
    </row>
    <row r="1311" s="112" customFormat="1" ht="17" customHeight="1" spans="1:5">
      <c r="A1311" s="22">
        <v>2210203</v>
      </c>
      <c r="B1311" s="185" t="s">
        <v>1482</v>
      </c>
      <c r="C1311" s="186">
        <v>0</v>
      </c>
      <c r="D1311" s="24"/>
      <c r="E1311" s="184"/>
    </row>
    <row r="1312" s="112" customFormat="1" ht="17" customHeight="1" spans="1:5">
      <c r="A1312" s="22">
        <v>22103</v>
      </c>
      <c r="B1312" s="183" t="s">
        <v>1483</v>
      </c>
      <c r="C1312" s="24">
        <f>SUM(C1313:C1315)</f>
        <v>0</v>
      </c>
      <c r="D1312" s="24">
        <f>SUM(D1313:D1315)</f>
        <v>0</v>
      </c>
      <c r="E1312" s="184"/>
    </row>
    <row r="1313" s="112" customFormat="1" ht="17" customHeight="1" spans="1:237">
      <c r="A1313" s="22">
        <v>2210301</v>
      </c>
      <c r="B1313" s="185" t="s">
        <v>1484</v>
      </c>
      <c r="C1313" s="186">
        <v>0</v>
      </c>
      <c r="D1313" s="24"/>
      <c r="E1313" s="184"/>
      <c r="F1313" s="1"/>
      <c r="G1313" s="1"/>
      <c r="H1313" s="1"/>
      <c r="I1313" s="1"/>
      <c r="J1313" s="1"/>
      <c r="K1313" s="1"/>
      <c r="L1313" s="1"/>
      <c r="M1313" s="1"/>
      <c r="N1313" s="1"/>
      <c r="O1313" s="1"/>
      <c r="P1313" s="1"/>
      <c r="Q1313" s="1"/>
      <c r="R1313" s="1"/>
      <c r="S1313" s="1"/>
      <c r="T1313" s="1"/>
      <c r="U1313" s="1"/>
      <c r="V1313" s="1"/>
      <c r="W1313" s="1"/>
      <c r="X1313" s="1"/>
      <c r="Y1313" s="1"/>
      <c r="Z1313" s="1"/>
      <c r="AA1313" s="1"/>
      <c r="AB1313" s="1"/>
      <c r="AC1313" s="1"/>
      <c r="AD1313" s="1"/>
      <c r="AE1313" s="1"/>
      <c r="AF1313" s="1"/>
      <c r="AG1313" s="1"/>
      <c r="AH1313" s="1"/>
      <c r="AI1313" s="1"/>
      <c r="AJ1313" s="1"/>
      <c r="AK1313" s="1"/>
      <c r="AL1313" s="1"/>
      <c r="AM1313" s="1"/>
      <c r="AN1313" s="1"/>
      <c r="AO1313" s="1"/>
      <c r="AP1313" s="1"/>
      <c r="AQ1313" s="1"/>
      <c r="AR1313" s="1"/>
      <c r="AS1313" s="1"/>
      <c r="AT1313" s="1"/>
      <c r="AU1313" s="1"/>
      <c r="AV1313" s="1"/>
      <c r="AW1313" s="1"/>
      <c r="AX1313" s="1"/>
      <c r="AY1313" s="1"/>
      <c r="AZ1313" s="1"/>
      <c r="BA1313" s="1"/>
      <c r="BB1313" s="1"/>
      <c r="BC1313" s="1"/>
      <c r="BD1313" s="1"/>
      <c r="BE1313" s="1"/>
      <c r="BF1313" s="1"/>
      <c r="BG1313" s="1"/>
      <c r="BH1313" s="1"/>
      <c r="BI1313" s="1"/>
      <c r="BJ1313" s="1"/>
      <c r="BK1313" s="1"/>
      <c r="BL1313" s="1"/>
      <c r="BM1313" s="1"/>
      <c r="BN1313" s="1"/>
      <c r="BO1313" s="1"/>
      <c r="BP1313" s="1"/>
      <c r="BQ1313" s="1"/>
      <c r="BR1313" s="1"/>
      <c r="BS1313" s="1"/>
      <c r="BT1313" s="1"/>
      <c r="BU1313" s="1"/>
      <c r="BV1313" s="1"/>
      <c r="BW1313" s="1"/>
      <c r="BX1313" s="1"/>
      <c r="BY1313" s="1"/>
      <c r="BZ1313" s="1"/>
      <c r="CA1313" s="1"/>
      <c r="CB1313" s="1"/>
      <c r="CC1313" s="1"/>
      <c r="CD1313" s="1"/>
      <c r="CE1313" s="1"/>
      <c r="CF1313" s="1"/>
      <c r="CG1313" s="1"/>
      <c r="CH1313" s="1"/>
      <c r="CI1313" s="1"/>
      <c r="CJ1313" s="1"/>
      <c r="CK1313" s="1"/>
      <c r="CL1313" s="1"/>
      <c r="CM1313" s="1"/>
      <c r="CN1313" s="1"/>
      <c r="CO1313" s="1"/>
      <c r="CP1313" s="1"/>
      <c r="CQ1313" s="1"/>
      <c r="CR1313" s="1"/>
      <c r="CS1313" s="1"/>
      <c r="CT1313" s="1"/>
      <c r="CU1313" s="1"/>
      <c r="CV1313" s="1"/>
      <c r="CW1313" s="1"/>
      <c r="CX1313" s="1"/>
      <c r="CY1313" s="1"/>
      <c r="CZ1313" s="1"/>
      <c r="DA1313" s="1"/>
      <c r="DB1313" s="1"/>
      <c r="DC1313" s="1"/>
      <c r="DD1313" s="1"/>
      <c r="DE1313" s="1"/>
      <c r="DF1313" s="1"/>
      <c r="DG1313" s="1"/>
      <c r="DH1313" s="1"/>
      <c r="DI1313" s="1"/>
      <c r="DJ1313" s="1"/>
      <c r="DK1313" s="1"/>
      <c r="DL1313" s="1"/>
      <c r="DM1313" s="1"/>
      <c r="DN1313" s="1"/>
      <c r="DO1313" s="1"/>
      <c r="DP1313" s="1"/>
      <c r="DQ1313" s="1"/>
      <c r="DR1313" s="1"/>
      <c r="DS1313" s="1"/>
      <c r="DT1313" s="1"/>
      <c r="DU1313" s="1"/>
      <c r="DV1313" s="1"/>
      <c r="DW1313" s="1"/>
      <c r="DX1313" s="1"/>
      <c r="DY1313" s="1"/>
      <c r="DZ1313" s="1"/>
      <c r="EA1313" s="1"/>
      <c r="EB1313" s="1"/>
      <c r="EC1313" s="1"/>
      <c r="ED1313" s="1"/>
      <c r="EE1313" s="1"/>
      <c r="EF1313" s="1"/>
      <c r="EG1313" s="1"/>
      <c r="EH1313" s="1"/>
      <c r="EI1313" s="1"/>
      <c r="EJ1313" s="1"/>
      <c r="EK1313" s="1"/>
      <c r="EL1313" s="1"/>
      <c r="EM1313" s="1"/>
      <c r="EN1313" s="1"/>
      <c r="EO1313" s="1"/>
      <c r="EP1313" s="1"/>
      <c r="EQ1313" s="1"/>
      <c r="ER1313" s="1"/>
      <c r="ES1313" s="1"/>
      <c r="ET1313" s="1"/>
      <c r="EU1313" s="1"/>
      <c r="EV1313" s="1"/>
      <c r="EW1313" s="1"/>
      <c r="EX1313" s="1"/>
      <c r="EY1313" s="1"/>
      <c r="EZ1313" s="1"/>
      <c r="FA1313" s="1"/>
      <c r="FB1313" s="1"/>
      <c r="FC1313" s="1"/>
      <c r="FD1313" s="1"/>
      <c r="FE1313" s="1"/>
      <c r="FF1313" s="1"/>
      <c r="FG1313" s="1"/>
      <c r="FH1313" s="1"/>
      <c r="FI1313" s="1"/>
      <c r="FJ1313" s="1"/>
      <c r="FK1313" s="1"/>
      <c r="FL1313" s="1"/>
      <c r="FM1313" s="1"/>
      <c r="FN1313" s="1"/>
      <c r="FO1313" s="1"/>
      <c r="FP1313" s="1"/>
      <c r="FQ1313" s="1"/>
      <c r="FR1313" s="1"/>
      <c r="FS1313" s="1"/>
      <c r="FT1313" s="1"/>
      <c r="FU1313" s="1"/>
      <c r="FV1313" s="1"/>
      <c r="FW1313" s="1"/>
      <c r="FX1313" s="1"/>
      <c r="FY1313" s="1"/>
      <c r="FZ1313" s="1"/>
      <c r="GA1313" s="1"/>
      <c r="GB1313" s="1"/>
      <c r="GC1313" s="1"/>
      <c r="GD1313" s="1"/>
      <c r="GE1313" s="1"/>
      <c r="GF1313" s="1"/>
      <c r="GG1313" s="1"/>
      <c r="GH1313" s="1"/>
      <c r="GI1313" s="1"/>
      <c r="GJ1313" s="1"/>
      <c r="GK1313" s="1"/>
      <c r="GL1313" s="1"/>
      <c r="GM1313" s="1"/>
      <c r="GN1313" s="1"/>
      <c r="GO1313" s="1"/>
      <c r="GP1313" s="1"/>
      <c r="GQ1313" s="1"/>
      <c r="GR1313" s="1"/>
      <c r="GS1313" s="1"/>
      <c r="GT1313" s="1"/>
      <c r="GU1313" s="1"/>
      <c r="GV1313" s="1"/>
      <c r="GW1313" s="1"/>
      <c r="GX1313" s="1"/>
      <c r="GY1313" s="1"/>
      <c r="GZ1313" s="1"/>
      <c r="HA1313" s="1"/>
      <c r="HB1313" s="1"/>
      <c r="HC1313" s="1"/>
      <c r="HD1313" s="1"/>
      <c r="HE1313" s="1"/>
      <c r="HF1313" s="1"/>
      <c r="HG1313" s="1"/>
      <c r="HH1313" s="1"/>
      <c r="HI1313" s="1"/>
      <c r="HJ1313" s="1"/>
      <c r="HK1313" s="1"/>
      <c r="HL1313" s="1"/>
      <c r="HM1313" s="1"/>
      <c r="HN1313" s="1"/>
      <c r="HO1313" s="1"/>
      <c r="HP1313" s="1"/>
      <c r="HQ1313" s="1"/>
      <c r="HR1313" s="1"/>
      <c r="HS1313" s="1"/>
      <c r="HT1313" s="1"/>
      <c r="HU1313" s="1"/>
      <c r="HV1313" s="1"/>
      <c r="HW1313" s="1"/>
      <c r="HX1313" s="1"/>
      <c r="HY1313" s="1"/>
      <c r="HZ1313" s="1"/>
      <c r="IA1313" s="1"/>
      <c r="IB1313" s="1"/>
      <c r="IC1313" s="1"/>
    </row>
    <row r="1314" s="112" customFormat="1" ht="17" customHeight="1" spans="1:237">
      <c r="A1314" s="22">
        <v>2210302</v>
      </c>
      <c r="B1314" s="185" t="s">
        <v>1485</v>
      </c>
      <c r="C1314" s="186">
        <v>0</v>
      </c>
      <c r="D1314" s="24"/>
      <c r="E1314" s="184"/>
      <c r="F1314" s="1"/>
      <c r="G1314" s="1"/>
      <c r="H1314" s="1"/>
      <c r="I1314" s="1"/>
      <c r="J1314" s="1"/>
      <c r="K1314" s="1"/>
      <c r="L1314" s="1"/>
      <c r="M1314" s="1"/>
      <c r="N1314" s="1"/>
      <c r="O1314" s="1"/>
      <c r="P1314" s="1"/>
      <c r="Q1314" s="1"/>
      <c r="R1314" s="1"/>
      <c r="S1314" s="1"/>
      <c r="T1314" s="1"/>
      <c r="U1314" s="1"/>
      <c r="V1314" s="1"/>
      <c r="W1314" s="1"/>
      <c r="X1314" s="1"/>
      <c r="Y1314" s="1"/>
      <c r="Z1314" s="1"/>
      <c r="AA1314" s="1"/>
      <c r="AB1314" s="1"/>
      <c r="AC1314" s="1"/>
      <c r="AD1314" s="1"/>
      <c r="AE1314" s="1"/>
      <c r="AF1314" s="1"/>
      <c r="AG1314" s="1"/>
      <c r="AH1314" s="1"/>
      <c r="AI1314" s="1"/>
      <c r="AJ1314" s="1"/>
      <c r="AK1314" s="1"/>
      <c r="AL1314" s="1"/>
      <c r="AM1314" s="1"/>
      <c r="AN1314" s="1"/>
      <c r="AO1314" s="1"/>
      <c r="AP1314" s="1"/>
      <c r="AQ1314" s="1"/>
      <c r="AR1314" s="1"/>
      <c r="AS1314" s="1"/>
      <c r="AT1314" s="1"/>
      <c r="AU1314" s="1"/>
      <c r="AV1314" s="1"/>
      <c r="AW1314" s="1"/>
      <c r="AX1314" s="1"/>
      <c r="AY1314" s="1"/>
      <c r="AZ1314" s="1"/>
      <c r="BA1314" s="1"/>
      <c r="BB1314" s="1"/>
      <c r="BC1314" s="1"/>
      <c r="BD1314" s="1"/>
      <c r="BE1314" s="1"/>
      <c r="BF1314" s="1"/>
      <c r="BG1314" s="1"/>
      <c r="BH1314" s="1"/>
      <c r="BI1314" s="1"/>
      <c r="BJ1314" s="1"/>
      <c r="BK1314" s="1"/>
      <c r="BL1314" s="1"/>
      <c r="BM1314" s="1"/>
      <c r="BN1314" s="1"/>
      <c r="BO1314" s="1"/>
      <c r="BP1314" s="1"/>
      <c r="BQ1314" s="1"/>
      <c r="BR1314" s="1"/>
      <c r="BS1314" s="1"/>
      <c r="BT1314" s="1"/>
      <c r="BU1314" s="1"/>
      <c r="BV1314" s="1"/>
      <c r="BW1314" s="1"/>
      <c r="BX1314" s="1"/>
      <c r="BY1314" s="1"/>
      <c r="BZ1314" s="1"/>
      <c r="CA1314" s="1"/>
      <c r="CB1314" s="1"/>
      <c r="CC1314" s="1"/>
      <c r="CD1314" s="1"/>
      <c r="CE1314" s="1"/>
      <c r="CF1314" s="1"/>
      <c r="CG1314" s="1"/>
      <c r="CH1314" s="1"/>
      <c r="CI1314" s="1"/>
      <c r="CJ1314" s="1"/>
      <c r="CK1314" s="1"/>
      <c r="CL1314" s="1"/>
      <c r="CM1314" s="1"/>
      <c r="CN1314" s="1"/>
      <c r="CO1314" s="1"/>
      <c r="CP1314" s="1"/>
      <c r="CQ1314" s="1"/>
      <c r="CR1314" s="1"/>
      <c r="CS1314" s="1"/>
      <c r="CT1314" s="1"/>
      <c r="CU1314" s="1"/>
      <c r="CV1314" s="1"/>
      <c r="CW1314" s="1"/>
      <c r="CX1314" s="1"/>
      <c r="CY1314" s="1"/>
      <c r="CZ1314" s="1"/>
      <c r="DA1314" s="1"/>
      <c r="DB1314" s="1"/>
      <c r="DC1314" s="1"/>
      <c r="DD1314" s="1"/>
      <c r="DE1314" s="1"/>
      <c r="DF1314" s="1"/>
      <c r="DG1314" s="1"/>
      <c r="DH1314" s="1"/>
      <c r="DI1314" s="1"/>
      <c r="DJ1314" s="1"/>
      <c r="DK1314" s="1"/>
      <c r="DL1314" s="1"/>
      <c r="DM1314" s="1"/>
      <c r="DN1314" s="1"/>
      <c r="DO1314" s="1"/>
      <c r="DP1314" s="1"/>
      <c r="DQ1314" s="1"/>
      <c r="DR1314" s="1"/>
      <c r="DS1314" s="1"/>
      <c r="DT1314" s="1"/>
      <c r="DU1314" s="1"/>
      <c r="DV1314" s="1"/>
      <c r="DW1314" s="1"/>
      <c r="DX1314" s="1"/>
      <c r="DY1314" s="1"/>
      <c r="DZ1314" s="1"/>
      <c r="EA1314" s="1"/>
      <c r="EB1314" s="1"/>
      <c r="EC1314" s="1"/>
      <c r="ED1314" s="1"/>
      <c r="EE1314" s="1"/>
      <c r="EF1314" s="1"/>
      <c r="EG1314" s="1"/>
      <c r="EH1314" s="1"/>
      <c r="EI1314" s="1"/>
      <c r="EJ1314" s="1"/>
      <c r="EK1314" s="1"/>
      <c r="EL1314" s="1"/>
      <c r="EM1314" s="1"/>
      <c r="EN1314" s="1"/>
      <c r="EO1314" s="1"/>
      <c r="EP1314" s="1"/>
      <c r="EQ1314" s="1"/>
      <c r="ER1314" s="1"/>
      <c r="ES1314" s="1"/>
      <c r="ET1314" s="1"/>
      <c r="EU1314" s="1"/>
      <c r="EV1314" s="1"/>
      <c r="EW1314" s="1"/>
      <c r="EX1314" s="1"/>
      <c r="EY1314" s="1"/>
      <c r="EZ1314" s="1"/>
      <c r="FA1314" s="1"/>
      <c r="FB1314" s="1"/>
      <c r="FC1314" s="1"/>
      <c r="FD1314" s="1"/>
      <c r="FE1314" s="1"/>
      <c r="FF1314" s="1"/>
      <c r="FG1314" s="1"/>
      <c r="FH1314" s="1"/>
      <c r="FI1314" s="1"/>
      <c r="FJ1314" s="1"/>
      <c r="FK1314" s="1"/>
      <c r="FL1314" s="1"/>
      <c r="FM1314" s="1"/>
      <c r="FN1314" s="1"/>
      <c r="FO1314" s="1"/>
      <c r="FP1314" s="1"/>
      <c r="FQ1314" s="1"/>
      <c r="FR1314" s="1"/>
      <c r="FS1314" s="1"/>
      <c r="FT1314" s="1"/>
      <c r="FU1314" s="1"/>
      <c r="FV1314" s="1"/>
      <c r="FW1314" s="1"/>
      <c r="FX1314" s="1"/>
      <c r="FY1314" s="1"/>
      <c r="FZ1314" s="1"/>
      <c r="GA1314" s="1"/>
      <c r="GB1314" s="1"/>
      <c r="GC1314" s="1"/>
      <c r="GD1314" s="1"/>
      <c r="GE1314" s="1"/>
      <c r="GF1314" s="1"/>
      <c r="GG1314" s="1"/>
      <c r="GH1314" s="1"/>
      <c r="GI1314" s="1"/>
      <c r="GJ1314" s="1"/>
      <c r="GK1314" s="1"/>
      <c r="GL1314" s="1"/>
      <c r="GM1314" s="1"/>
      <c r="GN1314" s="1"/>
      <c r="GO1314" s="1"/>
      <c r="GP1314" s="1"/>
      <c r="GQ1314" s="1"/>
      <c r="GR1314" s="1"/>
      <c r="GS1314" s="1"/>
      <c r="GT1314" s="1"/>
      <c r="GU1314" s="1"/>
      <c r="GV1314" s="1"/>
      <c r="GW1314" s="1"/>
      <c r="GX1314" s="1"/>
      <c r="GY1314" s="1"/>
      <c r="GZ1314" s="1"/>
      <c r="HA1314" s="1"/>
      <c r="HB1314" s="1"/>
      <c r="HC1314" s="1"/>
      <c r="HD1314" s="1"/>
      <c r="HE1314" s="1"/>
      <c r="HF1314" s="1"/>
      <c r="HG1314" s="1"/>
      <c r="HH1314" s="1"/>
      <c r="HI1314" s="1"/>
      <c r="HJ1314" s="1"/>
      <c r="HK1314" s="1"/>
      <c r="HL1314" s="1"/>
      <c r="HM1314" s="1"/>
      <c r="HN1314" s="1"/>
      <c r="HO1314" s="1"/>
      <c r="HP1314" s="1"/>
      <c r="HQ1314" s="1"/>
      <c r="HR1314" s="1"/>
      <c r="HS1314" s="1"/>
      <c r="HT1314" s="1"/>
      <c r="HU1314" s="1"/>
      <c r="HV1314" s="1"/>
      <c r="HW1314" s="1"/>
      <c r="HX1314" s="1"/>
      <c r="HY1314" s="1"/>
      <c r="HZ1314" s="1"/>
      <c r="IA1314" s="1"/>
      <c r="IB1314" s="1"/>
      <c r="IC1314" s="1"/>
    </row>
    <row r="1315" s="112" customFormat="1" ht="17" customHeight="1" spans="1:237">
      <c r="A1315" s="22">
        <v>2210399</v>
      </c>
      <c r="B1315" s="185" t="s">
        <v>1486</v>
      </c>
      <c r="C1315" s="186">
        <v>0</v>
      </c>
      <c r="D1315" s="24"/>
      <c r="E1315" s="184"/>
      <c r="F1315" s="1"/>
      <c r="G1315" s="1"/>
      <c r="H1315" s="1"/>
      <c r="I1315" s="1"/>
      <c r="J1315" s="1"/>
      <c r="K1315" s="1"/>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1"/>
      <c r="AM1315" s="1"/>
      <c r="AN1315" s="1"/>
      <c r="AO1315" s="1"/>
      <c r="AP1315" s="1"/>
      <c r="AQ1315" s="1"/>
      <c r="AR1315" s="1"/>
      <c r="AS1315" s="1"/>
      <c r="AT1315" s="1"/>
      <c r="AU1315" s="1"/>
      <c r="AV1315" s="1"/>
      <c r="AW1315" s="1"/>
      <c r="AX1315" s="1"/>
      <c r="AY1315" s="1"/>
      <c r="AZ1315" s="1"/>
      <c r="BA1315" s="1"/>
      <c r="BB1315" s="1"/>
      <c r="BC1315" s="1"/>
      <c r="BD1315" s="1"/>
      <c r="BE1315" s="1"/>
      <c r="BF1315" s="1"/>
      <c r="BG1315" s="1"/>
      <c r="BH1315" s="1"/>
      <c r="BI1315" s="1"/>
      <c r="BJ1315" s="1"/>
      <c r="BK1315" s="1"/>
      <c r="BL1315" s="1"/>
      <c r="BM1315" s="1"/>
      <c r="BN1315" s="1"/>
      <c r="BO1315" s="1"/>
      <c r="BP1315" s="1"/>
      <c r="BQ1315" s="1"/>
      <c r="BR1315" s="1"/>
      <c r="BS1315" s="1"/>
      <c r="BT1315" s="1"/>
      <c r="BU1315" s="1"/>
      <c r="BV1315" s="1"/>
      <c r="BW1315" s="1"/>
      <c r="BX1315" s="1"/>
      <c r="BY1315" s="1"/>
      <c r="BZ1315" s="1"/>
      <c r="CA1315" s="1"/>
      <c r="CB1315" s="1"/>
      <c r="CC1315" s="1"/>
      <c r="CD1315" s="1"/>
      <c r="CE1315" s="1"/>
      <c r="CF1315" s="1"/>
      <c r="CG1315" s="1"/>
      <c r="CH1315" s="1"/>
      <c r="CI1315" s="1"/>
      <c r="CJ1315" s="1"/>
      <c r="CK1315" s="1"/>
      <c r="CL1315" s="1"/>
      <c r="CM1315" s="1"/>
      <c r="CN1315" s="1"/>
      <c r="CO1315" s="1"/>
      <c r="CP1315" s="1"/>
      <c r="CQ1315" s="1"/>
      <c r="CR1315" s="1"/>
      <c r="CS1315" s="1"/>
      <c r="CT1315" s="1"/>
      <c r="CU1315" s="1"/>
      <c r="CV1315" s="1"/>
      <c r="CW1315" s="1"/>
      <c r="CX1315" s="1"/>
      <c r="CY1315" s="1"/>
      <c r="CZ1315" s="1"/>
      <c r="DA1315" s="1"/>
      <c r="DB1315" s="1"/>
      <c r="DC1315" s="1"/>
      <c r="DD1315" s="1"/>
      <c r="DE1315" s="1"/>
      <c r="DF1315" s="1"/>
      <c r="DG1315" s="1"/>
      <c r="DH1315" s="1"/>
      <c r="DI1315" s="1"/>
      <c r="DJ1315" s="1"/>
      <c r="DK1315" s="1"/>
      <c r="DL1315" s="1"/>
      <c r="DM1315" s="1"/>
      <c r="DN1315" s="1"/>
      <c r="DO1315" s="1"/>
      <c r="DP1315" s="1"/>
      <c r="DQ1315" s="1"/>
      <c r="DR1315" s="1"/>
      <c r="DS1315" s="1"/>
      <c r="DT1315" s="1"/>
      <c r="DU1315" s="1"/>
      <c r="DV1315" s="1"/>
      <c r="DW1315" s="1"/>
      <c r="DX1315" s="1"/>
      <c r="DY1315" s="1"/>
      <c r="DZ1315" s="1"/>
      <c r="EA1315" s="1"/>
      <c r="EB1315" s="1"/>
      <c r="EC1315" s="1"/>
      <c r="ED1315" s="1"/>
      <c r="EE1315" s="1"/>
      <c r="EF1315" s="1"/>
      <c r="EG1315" s="1"/>
      <c r="EH1315" s="1"/>
      <c r="EI1315" s="1"/>
      <c r="EJ1315" s="1"/>
      <c r="EK1315" s="1"/>
      <c r="EL1315" s="1"/>
      <c r="EM1315" s="1"/>
      <c r="EN1315" s="1"/>
      <c r="EO1315" s="1"/>
      <c r="EP1315" s="1"/>
      <c r="EQ1315" s="1"/>
      <c r="ER1315" s="1"/>
      <c r="ES1315" s="1"/>
      <c r="ET1315" s="1"/>
      <c r="EU1315" s="1"/>
      <c r="EV1315" s="1"/>
      <c r="EW1315" s="1"/>
      <c r="EX1315" s="1"/>
      <c r="EY1315" s="1"/>
      <c r="EZ1315" s="1"/>
      <c r="FA1315" s="1"/>
      <c r="FB1315" s="1"/>
      <c r="FC1315" s="1"/>
      <c r="FD1315" s="1"/>
      <c r="FE1315" s="1"/>
      <c r="FF1315" s="1"/>
      <c r="FG1315" s="1"/>
      <c r="FH1315" s="1"/>
      <c r="FI1315" s="1"/>
      <c r="FJ1315" s="1"/>
      <c r="FK1315" s="1"/>
      <c r="FL1315" s="1"/>
      <c r="FM1315" s="1"/>
      <c r="FN1315" s="1"/>
      <c r="FO1315" s="1"/>
      <c r="FP1315" s="1"/>
      <c r="FQ1315" s="1"/>
      <c r="FR1315" s="1"/>
      <c r="FS1315" s="1"/>
      <c r="FT1315" s="1"/>
      <c r="FU1315" s="1"/>
      <c r="FV1315" s="1"/>
      <c r="FW1315" s="1"/>
      <c r="FX1315" s="1"/>
      <c r="FY1315" s="1"/>
      <c r="FZ1315" s="1"/>
      <c r="GA1315" s="1"/>
      <c r="GB1315" s="1"/>
      <c r="GC1315" s="1"/>
      <c r="GD1315" s="1"/>
      <c r="GE1315" s="1"/>
      <c r="GF1315" s="1"/>
      <c r="GG1315" s="1"/>
      <c r="GH1315" s="1"/>
      <c r="GI1315" s="1"/>
      <c r="GJ1315" s="1"/>
      <c r="GK1315" s="1"/>
      <c r="GL1315" s="1"/>
      <c r="GM1315" s="1"/>
      <c r="GN1315" s="1"/>
      <c r="GO1315" s="1"/>
      <c r="GP1315" s="1"/>
      <c r="GQ1315" s="1"/>
      <c r="GR1315" s="1"/>
      <c r="GS1315" s="1"/>
      <c r="GT1315" s="1"/>
      <c r="GU1315" s="1"/>
      <c r="GV1315" s="1"/>
      <c r="GW1315" s="1"/>
      <c r="GX1315" s="1"/>
      <c r="GY1315" s="1"/>
      <c r="GZ1315" s="1"/>
      <c r="HA1315" s="1"/>
      <c r="HB1315" s="1"/>
      <c r="HC1315" s="1"/>
      <c r="HD1315" s="1"/>
      <c r="HE1315" s="1"/>
      <c r="HF1315" s="1"/>
      <c r="HG1315" s="1"/>
      <c r="HH1315" s="1"/>
      <c r="HI1315" s="1"/>
      <c r="HJ1315" s="1"/>
      <c r="HK1315" s="1"/>
      <c r="HL1315" s="1"/>
      <c r="HM1315" s="1"/>
      <c r="HN1315" s="1"/>
      <c r="HO1315" s="1"/>
      <c r="HP1315" s="1"/>
      <c r="HQ1315" s="1"/>
      <c r="HR1315" s="1"/>
      <c r="HS1315" s="1"/>
      <c r="HT1315" s="1"/>
      <c r="HU1315" s="1"/>
      <c r="HV1315" s="1"/>
      <c r="HW1315" s="1"/>
      <c r="HX1315" s="1"/>
      <c r="HY1315" s="1"/>
      <c r="HZ1315" s="1"/>
      <c r="IA1315" s="1"/>
      <c r="IB1315" s="1"/>
      <c r="IC1315" s="1"/>
    </row>
    <row r="1316" s="112" customFormat="1" ht="17" customHeight="1" spans="1:237">
      <c r="A1316" s="22">
        <v>222</v>
      </c>
      <c r="B1316" s="183" t="s">
        <v>1487</v>
      </c>
      <c r="C1316" s="24">
        <f>SUM(C1317,C1332,C1346,C1351,C1357)</f>
        <v>305</v>
      </c>
      <c r="D1316" s="24">
        <f>SUM(D1317,D1332,D1346,D1351,D1357)</f>
        <v>151</v>
      </c>
      <c r="E1316" s="184">
        <f t="shared" ref="E1316:E1318" si="80">(D1316/C1316)*100</f>
        <v>49.5081967213115</v>
      </c>
      <c r="F1316" s="1"/>
      <c r="G1316" s="1"/>
      <c r="H1316" s="1"/>
      <c r="I1316" s="1"/>
      <c r="J1316" s="1"/>
      <c r="K1316" s="1"/>
      <c r="L1316" s="1"/>
      <c r="M1316" s="1"/>
      <c r="N1316" s="1"/>
      <c r="O1316" s="1"/>
      <c r="P1316" s="1"/>
      <c r="Q1316" s="1"/>
      <c r="R1316" s="1"/>
      <c r="S1316" s="1"/>
      <c r="T1316" s="1"/>
      <c r="U1316" s="1"/>
      <c r="V1316" s="1"/>
      <c r="W1316" s="1"/>
      <c r="X1316" s="1"/>
      <c r="Y1316" s="1"/>
      <c r="Z1316" s="1"/>
      <c r="AA1316" s="1"/>
      <c r="AB1316" s="1"/>
      <c r="AC1316" s="1"/>
      <c r="AD1316" s="1"/>
      <c r="AE1316" s="1"/>
      <c r="AF1316" s="1"/>
      <c r="AG1316" s="1"/>
      <c r="AH1316" s="1"/>
      <c r="AI1316" s="1"/>
      <c r="AJ1316" s="1"/>
      <c r="AK1316" s="1"/>
      <c r="AL1316" s="1"/>
      <c r="AM1316" s="1"/>
      <c r="AN1316" s="1"/>
      <c r="AO1316" s="1"/>
      <c r="AP1316" s="1"/>
      <c r="AQ1316" s="1"/>
      <c r="AR1316" s="1"/>
      <c r="AS1316" s="1"/>
      <c r="AT1316" s="1"/>
      <c r="AU1316" s="1"/>
      <c r="AV1316" s="1"/>
      <c r="AW1316" s="1"/>
      <c r="AX1316" s="1"/>
      <c r="AY1316" s="1"/>
      <c r="AZ1316" s="1"/>
      <c r="BA1316" s="1"/>
      <c r="BB1316" s="1"/>
      <c r="BC1316" s="1"/>
      <c r="BD1316" s="1"/>
      <c r="BE1316" s="1"/>
      <c r="BF1316" s="1"/>
      <c r="BG1316" s="1"/>
      <c r="BH1316" s="1"/>
      <c r="BI1316" s="1"/>
      <c r="BJ1316" s="1"/>
      <c r="BK1316" s="1"/>
      <c r="BL1316" s="1"/>
      <c r="BM1316" s="1"/>
      <c r="BN1316" s="1"/>
      <c r="BO1316" s="1"/>
      <c r="BP1316" s="1"/>
      <c r="BQ1316" s="1"/>
      <c r="BR1316" s="1"/>
      <c r="BS1316" s="1"/>
      <c r="BT1316" s="1"/>
      <c r="BU1316" s="1"/>
      <c r="BV1316" s="1"/>
      <c r="BW1316" s="1"/>
      <c r="BX1316" s="1"/>
      <c r="BY1316" s="1"/>
      <c r="BZ1316" s="1"/>
      <c r="CA1316" s="1"/>
      <c r="CB1316" s="1"/>
      <c r="CC1316" s="1"/>
      <c r="CD1316" s="1"/>
      <c r="CE1316" s="1"/>
      <c r="CF1316" s="1"/>
      <c r="CG1316" s="1"/>
      <c r="CH1316" s="1"/>
      <c r="CI1316" s="1"/>
      <c r="CJ1316" s="1"/>
      <c r="CK1316" s="1"/>
      <c r="CL1316" s="1"/>
      <c r="CM1316" s="1"/>
      <c r="CN1316" s="1"/>
      <c r="CO1316" s="1"/>
      <c r="CP1316" s="1"/>
      <c r="CQ1316" s="1"/>
      <c r="CR1316" s="1"/>
      <c r="CS1316" s="1"/>
      <c r="CT1316" s="1"/>
      <c r="CU1316" s="1"/>
      <c r="CV1316" s="1"/>
      <c r="CW1316" s="1"/>
      <c r="CX1316" s="1"/>
      <c r="CY1316" s="1"/>
      <c r="CZ1316" s="1"/>
      <c r="DA1316" s="1"/>
      <c r="DB1316" s="1"/>
      <c r="DC1316" s="1"/>
      <c r="DD1316" s="1"/>
      <c r="DE1316" s="1"/>
      <c r="DF1316" s="1"/>
      <c r="DG1316" s="1"/>
      <c r="DH1316" s="1"/>
      <c r="DI1316" s="1"/>
      <c r="DJ1316" s="1"/>
      <c r="DK1316" s="1"/>
      <c r="DL1316" s="1"/>
      <c r="DM1316" s="1"/>
      <c r="DN1316" s="1"/>
      <c r="DO1316" s="1"/>
      <c r="DP1316" s="1"/>
      <c r="DQ1316" s="1"/>
      <c r="DR1316" s="1"/>
      <c r="DS1316" s="1"/>
      <c r="DT1316" s="1"/>
      <c r="DU1316" s="1"/>
      <c r="DV1316" s="1"/>
      <c r="DW1316" s="1"/>
      <c r="DX1316" s="1"/>
      <c r="DY1316" s="1"/>
      <c r="DZ1316" s="1"/>
      <c r="EA1316" s="1"/>
      <c r="EB1316" s="1"/>
      <c r="EC1316" s="1"/>
      <c r="ED1316" s="1"/>
      <c r="EE1316" s="1"/>
      <c r="EF1316" s="1"/>
      <c r="EG1316" s="1"/>
      <c r="EH1316" s="1"/>
      <c r="EI1316" s="1"/>
      <c r="EJ1316" s="1"/>
      <c r="EK1316" s="1"/>
      <c r="EL1316" s="1"/>
      <c r="EM1316" s="1"/>
      <c r="EN1316" s="1"/>
      <c r="EO1316" s="1"/>
      <c r="EP1316" s="1"/>
      <c r="EQ1316" s="1"/>
      <c r="ER1316" s="1"/>
      <c r="ES1316" s="1"/>
      <c r="ET1316" s="1"/>
      <c r="EU1316" s="1"/>
      <c r="EV1316" s="1"/>
      <c r="EW1316" s="1"/>
      <c r="EX1316" s="1"/>
      <c r="EY1316" s="1"/>
      <c r="EZ1316" s="1"/>
      <c r="FA1316" s="1"/>
      <c r="FB1316" s="1"/>
      <c r="FC1316" s="1"/>
      <c r="FD1316" s="1"/>
      <c r="FE1316" s="1"/>
      <c r="FF1316" s="1"/>
      <c r="FG1316" s="1"/>
      <c r="FH1316" s="1"/>
      <c r="FI1316" s="1"/>
      <c r="FJ1316" s="1"/>
      <c r="FK1316" s="1"/>
      <c r="FL1316" s="1"/>
      <c r="FM1316" s="1"/>
      <c r="FN1316" s="1"/>
      <c r="FO1316" s="1"/>
      <c r="FP1316" s="1"/>
      <c r="FQ1316" s="1"/>
      <c r="FR1316" s="1"/>
      <c r="FS1316" s="1"/>
      <c r="FT1316" s="1"/>
      <c r="FU1316" s="1"/>
      <c r="FV1316" s="1"/>
      <c r="FW1316" s="1"/>
      <c r="FX1316" s="1"/>
      <c r="FY1316" s="1"/>
      <c r="FZ1316" s="1"/>
      <c r="GA1316" s="1"/>
      <c r="GB1316" s="1"/>
      <c r="GC1316" s="1"/>
      <c r="GD1316" s="1"/>
      <c r="GE1316" s="1"/>
      <c r="GF1316" s="1"/>
      <c r="GG1316" s="1"/>
      <c r="GH1316" s="1"/>
      <c r="GI1316" s="1"/>
      <c r="GJ1316" s="1"/>
      <c r="GK1316" s="1"/>
      <c r="GL1316" s="1"/>
      <c r="GM1316" s="1"/>
      <c r="GN1316" s="1"/>
      <c r="GO1316" s="1"/>
      <c r="GP1316" s="1"/>
      <c r="GQ1316" s="1"/>
      <c r="GR1316" s="1"/>
      <c r="GS1316" s="1"/>
      <c r="GT1316" s="1"/>
      <c r="GU1316" s="1"/>
      <c r="GV1316" s="1"/>
      <c r="GW1316" s="1"/>
      <c r="GX1316" s="1"/>
      <c r="GY1316" s="1"/>
      <c r="GZ1316" s="1"/>
      <c r="HA1316" s="1"/>
      <c r="HB1316" s="1"/>
      <c r="HC1316" s="1"/>
      <c r="HD1316" s="1"/>
      <c r="HE1316" s="1"/>
      <c r="HF1316" s="1"/>
      <c r="HG1316" s="1"/>
      <c r="HH1316" s="1"/>
      <c r="HI1316" s="1"/>
      <c r="HJ1316" s="1"/>
      <c r="HK1316" s="1"/>
      <c r="HL1316" s="1"/>
      <c r="HM1316" s="1"/>
      <c r="HN1316" s="1"/>
      <c r="HO1316" s="1"/>
      <c r="HP1316" s="1"/>
      <c r="HQ1316" s="1"/>
      <c r="HR1316" s="1"/>
      <c r="HS1316" s="1"/>
      <c r="HT1316" s="1"/>
      <c r="HU1316" s="1"/>
      <c r="HV1316" s="1"/>
      <c r="HW1316" s="1"/>
      <c r="HX1316" s="1"/>
      <c r="HY1316" s="1"/>
      <c r="HZ1316" s="1"/>
      <c r="IA1316" s="1"/>
      <c r="IB1316" s="1"/>
      <c r="IC1316" s="1"/>
    </row>
    <row r="1317" s="112" customFormat="1" ht="17" customHeight="1" spans="1:237">
      <c r="A1317" s="22">
        <v>22201</v>
      </c>
      <c r="B1317" s="183" t="s">
        <v>1488</v>
      </c>
      <c r="C1317" s="24">
        <f>SUM(C1318:C1331)</f>
        <v>305</v>
      </c>
      <c r="D1317" s="24">
        <f>SUM(D1318:D1331)</f>
        <v>151</v>
      </c>
      <c r="E1317" s="184">
        <f t="shared" si="80"/>
        <v>49.5081967213115</v>
      </c>
      <c r="F1317" s="1"/>
      <c r="G1317" s="1"/>
      <c r="H1317" s="1"/>
      <c r="I1317" s="1"/>
      <c r="J1317" s="1"/>
      <c r="K1317" s="1"/>
      <c r="L1317" s="1"/>
      <c r="M1317" s="1"/>
      <c r="N1317" s="1"/>
      <c r="O1317" s="1"/>
      <c r="P1317" s="1"/>
      <c r="Q1317" s="1"/>
      <c r="R1317" s="1"/>
      <c r="S1317" s="1"/>
      <c r="T1317" s="1"/>
      <c r="U1317" s="1"/>
      <c r="V1317" s="1"/>
      <c r="W1317" s="1"/>
      <c r="X1317" s="1"/>
      <c r="Y1317" s="1"/>
      <c r="Z1317" s="1"/>
      <c r="AA1317" s="1"/>
      <c r="AB1317" s="1"/>
      <c r="AC1317" s="1"/>
      <c r="AD1317" s="1"/>
      <c r="AE1317" s="1"/>
      <c r="AF1317" s="1"/>
      <c r="AG1317" s="1"/>
      <c r="AH1317" s="1"/>
      <c r="AI1317" s="1"/>
      <c r="AJ1317" s="1"/>
      <c r="AK1317" s="1"/>
      <c r="AL1317" s="1"/>
      <c r="AM1317" s="1"/>
      <c r="AN1317" s="1"/>
      <c r="AO1317" s="1"/>
      <c r="AP1317" s="1"/>
      <c r="AQ1317" s="1"/>
      <c r="AR1317" s="1"/>
      <c r="AS1317" s="1"/>
      <c r="AT1317" s="1"/>
      <c r="AU1317" s="1"/>
      <c r="AV1317" s="1"/>
      <c r="AW1317" s="1"/>
      <c r="AX1317" s="1"/>
      <c r="AY1317" s="1"/>
      <c r="AZ1317" s="1"/>
      <c r="BA1317" s="1"/>
      <c r="BB1317" s="1"/>
      <c r="BC1317" s="1"/>
      <c r="BD1317" s="1"/>
      <c r="BE1317" s="1"/>
      <c r="BF1317" s="1"/>
      <c r="BG1317" s="1"/>
      <c r="BH1317" s="1"/>
      <c r="BI1317" s="1"/>
      <c r="BJ1317" s="1"/>
      <c r="BK1317" s="1"/>
      <c r="BL1317" s="1"/>
      <c r="BM1317" s="1"/>
      <c r="BN1317" s="1"/>
      <c r="BO1317" s="1"/>
      <c r="BP1317" s="1"/>
      <c r="BQ1317" s="1"/>
      <c r="BR1317" s="1"/>
      <c r="BS1317" s="1"/>
      <c r="BT1317" s="1"/>
      <c r="BU1317" s="1"/>
      <c r="BV1317" s="1"/>
      <c r="BW1317" s="1"/>
      <c r="BX1317" s="1"/>
      <c r="BY1317" s="1"/>
      <c r="BZ1317" s="1"/>
      <c r="CA1317" s="1"/>
      <c r="CB1317" s="1"/>
      <c r="CC1317" s="1"/>
      <c r="CD1317" s="1"/>
      <c r="CE1317" s="1"/>
      <c r="CF1317" s="1"/>
      <c r="CG1317" s="1"/>
      <c r="CH1317" s="1"/>
      <c r="CI1317" s="1"/>
      <c r="CJ1317" s="1"/>
      <c r="CK1317" s="1"/>
      <c r="CL1317" s="1"/>
      <c r="CM1317" s="1"/>
      <c r="CN1317" s="1"/>
      <c r="CO1317" s="1"/>
      <c r="CP1317" s="1"/>
      <c r="CQ1317" s="1"/>
      <c r="CR1317" s="1"/>
      <c r="CS1317" s="1"/>
      <c r="CT1317" s="1"/>
      <c r="CU1317" s="1"/>
      <c r="CV1317" s="1"/>
      <c r="CW1317" s="1"/>
      <c r="CX1317" s="1"/>
      <c r="CY1317" s="1"/>
      <c r="CZ1317" s="1"/>
      <c r="DA1317" s="1"/>
      <c r="DB1317" s="1"/>
      <c r="DC1317" s="1"/>
      <c r="DD1317" s="1"/>
      <c r="DE1317" s="1"/>
      <c r="DF1317" s="1"/>
      <c r="DG1317" s="1"/>
      <c r="DH1317" s="1"/>
      <c r="DI1317" s="1"/>
      <c r="DJ1317" s="1"/>
      <c r="DK1317" s="1"/>
      <c r="DL1317" s="1"/>
      <c r="DM1317" s="1"/>
      <c r="DN1317" s="1"/>
      <c r="DO1317" s="1"/>
      <c r="DP1317" s="1"/>
      <c r="DQ1317" s="1"/>
      <c r="DR1317" s="1"/>
      <c r="DS1317" s="1"/>
      <c r="DT1317" s="1"/>
      <c r="DU1317" s="1"/>
      <c r="DV1317" s="1"/>
      <c r="DW1317" s="1"/>
      <c r="DX1317" s="1"/>
      <c r="DY1317" s="1"/>
      <c r="DZ1317" s="1"/>
      <c r="EA1317" s="1"/>
      <c r="EB1317" s="1"/>
      <c r="EC1317" s="1"/>
      <c r="ED1317" s="1"/>
      <c r="EE1317" s="1"/>
      <c r="EF1317" s="1"/>
      <c r="EG1317" s="1"/>
      <c r="EH1317" s="1"/>
      <c r="EI1317" s="1"/>
      <c r="EJ1317" s="1"/>
      <c r="EK1317" s="1"/>
      <c r="EL1317" s="1"/>
      <c r="EM1317" s="1"/>
      <c r="EN1317" s="1"/>
      <c r="EO1317" s="1"/>
      <c r="EP1317" s="1"/>
      <c r="EQ1317" s="1"/>
      <c r="ER1317" s="1"/>
      <c r="ES1317" s="1"/>
      <c r="ET1317" s="1"/>
      <c r="EU1317" s="1"/>
      <c r="EV1317" s="1"/>
      <c r="EW1317" s="1"/>
      <c r="EX1317" s="1"/>
      <c r="EY1317" s="1"/>
      <c r="EZ1317" s="1"/>
      <c r="FA1317" s="1"/>
      <c r="FB1317" s="1"/>
      <c r="FC1317" s="1"/>
      <c r="FD1317" s="1"/>
      <c r="FE1317" s="1"/>
      <c r="FF1317" s="1"/>
      <c r="FG1317" s="1"/>
      <c r="FH1317" s="1"/>
      <c r="FI1317" s="1"/>
      <c r="FJ1317" s="1"/>
      <c r="FK1317" s="1"/>
      <c r="FL1317" s="1"/>
      <c r="FM1317" s="1"/>
      <c r="FN1317" s="1"/>
      <c r="FO1317" s="1"/>
      <c r="FP1317" s="1"/>
      <c r="FQ1317" s="1"/>
      <c r="FR1317" s="1"/>
      <c r="FS1317" s="1"/>
      <c r="FT1317" s="1"/>
      <c r="FU1317" s="1"/>
      <c r="FV1317" s="1"/>
      <c r="FW1317" s="1"/>
      <c r="FX1317" s="1"/>
      <c r="FY1317" s="1"/>
      <c r="FZ1317" s="1"/>
      <c r="GA1317" s="1"/>
      <c r="GB1317" s="1"/>
      <c r="GC1317" s="1"/>
      <c r="GD1317" s="1"/>
      <c r="GE1317" s="1"/>
      <c r="GF1317" s="1"/>
      <c r="GG1317" s="1"/>
      <c r="GH1317" s="1"/>
      <c r="GI1317" s="1"/>
      <c r="GJ1317" s="1"/>
      <c r="GK1317" s="1"/>
      <c r="GL1317" s="1"/>
      <c r="GM1317" s="1"/>
      <c r="GN1317" s="1"/>
      <c r="GO1317" s="1"/>
      <c r="GP1317" s="1"/>
      <c r="GQ1317" s="1"/>
      <c r="GR1317" s="1"/>
      <c r="GS1317" s="1"/>
      <c r="GT1317" s="1"/>
      <c r="GU1317" s="1"/>
      <c r="GV1317" s="1"/>
      <c r="GW1317" s="1"/>
      <c r="GX1317" s="1"/>
      <c r="GY1317" s="1"/>
      <c r="GZ1317" s="1"/>
      <c r="HA1317" s="1"/>
      <c r="HB1317" s="1"/>
      <c r="HC1317" s="1"/>
      <c r="HD1317" s="1"/>
      <c r="HE1317" s="1"/>
      <c r="HF1317" s="1"/>
      <c r="HG1317" s="1"/>
      <c r="HH1317" s="1"/>
      <c r="HI1317" s="1"/>
      <c r="HJ1317" s="1"/>
      <c r="HK1317" s="1"/>
      <c r="HL1317" s="1"/>
      <c r="HM1317" s="1"/>
      <c r="HN1317" s="1"/>
      <c r="HO1317" s="1"/>
      <c r="HP1317" s="1"/>
      <c r="HQ1317" s="1"/>
      <c r="HR1317" s="1"/>
      <c r="HS1317" s="1"/>
      <c r="HT1317" s="1"/>
      <c r="HU1317" s="1"/>
      <c r="HV1317" s="1"/>
      <c r="HW1317" s="1"/>
      <c r="HX1317" s="1"/>
      <c r="HY1317" s="1"/>
      <c r="HZ1317" s="1"/>
      <c r="IA1317" s="1"/>
      <c r="IB1317" s="1"/>
      <c r="IC1317" s="1"/>
    </row>
    <row r="1318" s="112" customFormat="1" ht="17" customHeight="1" spans="1:237">
      <c r="A1318" s="22">
        <v>2220101</v>
      </c>
      <c r="B1318" s="185" t="s">
        <v>473</v>
      </c>
      <c r="C1318" s="186">
        <v>305</v>
      </c>
      <c r="D1318" s="24">
        <v>134</v>
      </c>
      <c r="E1318" s="184">
        <f t="shared" si="80"/>
        <v>43.9344262295082</v>
      </c>
      <c r="F1318" s="1"/>
      <c r="G1318" s="1"/>
      <c r="H1318" s="1"/>
      <c r="I1318" s="1"/>
      <c r="J1318" s="1"/>
      <c r="K1318" s="1"/>
      <c r="L1318" s="1"/>
      <c r="M1318" s="1"/>
      <c r="N1318" s="1"/>
      <c r="O1318" s="1"/>
      <c r="P1318" s="1"/>
      <c r="Q1318" s="1"/>
      <c r="R1318" s="1"/>
      <c r="S1318" s="1"/>
      <c r="T1318" s="1"/>
      <c r="U1318" s="1"/>
      <c r="V1318" s="1"/>
      <c r="W1318" s="1"/>
      <c r="X1318" s="1"/>
      <c r="Y1318" s="1"/>
      <c r="Z1318" s="1"/>
      <c r="AA1318" s="1"/>
      <c r="AB1318" s="1"/>
      <c r="AC1318" s="1"/>
      <c r="AD1318" s="1"/>
      <c r="AE1318" s="1"/>
      <c r="AF1318" s="1"/>
      <c r="AG1318" s="1"/>
      <c r="AH1318" s="1"/>
      <c r="AI1318" s="1"/>
      <c r="AJ1318" s="1"/>
      <c r="AK1318" s="1"/>
      <c r="AL1318" s="1"/>
      <c r="AM1318" s="1"/>
      <c r="AN1318" s="1"/>
      <c r="AO1318" s="1"/>
      <c r="AP1318" s="1"/>
      <c r="AQ1318" s="1"/>
      <c r="AR1318" s="1"/>
      <c r="AS1318" s="1"/>
      <c r="AT1318" s="1"/>
      <c r="AU1318" s="1"/>
      <c r="AV1318" s="1"/>
      <c r="AW1318" s="1"/>
      <c r="AX1318" s="1"/>
      <c r="AY1318" s="1"/>
      <c r="AZ1318" s="1"/>
      <c r="BA1318" s="1"/>
      <c r="BB1318" s="1"/>
      <c r="BC1318" s="1"/>
      <c r="BD1318" s="1"/>
      <c r="BE1318" s="1"/>
      <c r="BF1318" s="1"/>
      <c r="BG1318" s="1"/>
      <c r="BH1318" s="1"/>
      <c r="BI1318" s="1"/>
      <c r="BJ1318" s="1"/>
      <c r="BK1318" s="1"/>
      <c r="BL1318" s="1"/>
      <c r="BM1318" s="1"/>
      <c r="BN1318" s="1"/>
      <c r="BO1318" s="1"/>
      <c r="BP1318" s="1"/>
      <c r="BQ1318" s="1"/>
      <c r="BR1318" s="1"/>
      <c r="BS1318" s="1"/>
      <c r="BT1318" s="1"/>
      <c r="BU1318" s="1"/>
      <c r="BV1318" s="1"/>
      <c r="BW1318" s="1"/>
      <c r="BX1318" s="1"/>
      <c r="BY1318" s="1"/>
      <c r="BZ1318" s="1"/>
      <c r="CA1318" s="1"/>
      <c r="CB1318" s="1"/>
      <c r="CC1318" s="1"/>
      <c r="CD1318" s="1"/>
      <c r="CE1318" s="1"/>
      <c r="CF1318" s="1"/>
      <c r="CG1318" s="1"/>
      <c r="CH1318" s="1"/>
      <c r="CI1318" s="1"/>
      <c r="CJ1318" s="1"/>
      <c r="CK1318" s="1"/>
      <c r="CL1318" s="1"/>
      <c r="CM1318" s="1"/>
      <c r="CN1318" s="1"/>
      <c r="CO1318" s="1"/>
      <c r="CP1318" s="1"/>
      <c r="CQ1318" s="1"/>
      <c r="CR1318" s="1"/>
      <c r="CS1318" s="1"/>
      <c r="CT1318" s="1"/>
      <c r="CU1318" s="1"/>
      <c r="CV1318" s="1"/>
      <c r="CW1318" s="1"/>
      <c r="CX1318" s="1"/>
      <c r="CY1318" s="1"/>
      <c r="CZ1318" s="1"/>
      <c r="DA1318" s="1"/>
      <c r="DB1318" s="1"/>
      <c r="DC1318" s="1"/>
      <c r="DD1318" s="1"/>
      <c r="DE1318" s="1"/>
      <c r="DF1318" s="1"/>
      <c r="DG1318" s="1"/>
      <c r="DH1318" s="1"/>
      <c r="DI1318" s="1"/>
      <c r="DJ1318" s="1"/>
      <c r="DK1318" s="1"/>
      <c r="DL1318" s="1"/>
      <c r="DM1318" s="1"/>
      <c r="DN1318" s="1"/>
      <c r="DO1318" s="1"/>
      <c r="DP1318" s="1"/>
      <c r="DQ1318" s="1"/>
      <c r="DR1318" s="1"/>
      <c r="DS1318" s="1"/>
      <c r="DT1318" s="1"/>
      <c r="DU1318" s="1"/>
      <c r="DV1318" s="1"/>
      <c r="DW1318" s="1"/>
      <c r="DX1318" s="1"/>
      <c r="DY1318" s="1"/>
      <c r="DZ1318" s="1"/>
      <c r="EA1318" s="1"/>
      <c r="EB1318" s="1"/>
      <c r="EC1318" s="1"/>
      <c r="ED1318" s="1"/>
      <c r="EE1318" s="1"/>
      <c r="EF1318" s="1"/>
      <c r="EG1318" s="1"/>
      <c r="EH1318" s="1"/>
      <c r="EI1318" s="1"/>
      <c r="EJ1318" s="1"/>
      <c r="EK1318" s="1"/>
      <c r="EL1318" s="1"/>
      <c r="EM1318" s="1"/>
      <c r="EN1318" s="1"/>
      <c r="EO1318" s="1"/>
      <c r="EP1318" s="1"/>
      <c r="EQ1318" s="1"/>
      <c r="ER1318" s="1"/>
      <c r="ES1318" s="1"/>
      <c r="ET1318" s="1"/>
      <c r="EU1318" s="1"/>
      <c r="EV1318" s="1"/>
      <c r="EW1318" s="1"/>
      <c r="EX1318" s="1"/>
      <c r="EY1318" s="1"/>
      <c r="EZ1318" s="1"/>
      <c r="FA1318" s="1"/>
      <c r="FB1318" s="1"/>
      <c r="FC1318" s="1"/>
      <c r="FD1318" s="1"/>
      <c r="FE1318" s="1"/>
      <c r="FF1318" s="1"/>
      <c r="FG1318" s="1"/>
      <c r="FH1318" s="1"/>
      <c r="FI1318" s="1"/>
      <c r="FJ1318" s="1"/>
      <c r="FK1318" s="1"/>
      <c r="FL1318" s="1"/>
      <c r="FM1318" s="1"/>
      <c r="FN1318" s="1"/>
      <c r="FO1318" s="1"/>
      <c r="FP1318" s="1"/>
      <c r="FQ1318" s="1"/>
      <c r="FR1318" s="1"/>
      <c r="FS1318" s="1"/>
      <c r="FT1318" s="1"/>
      <c r="FU1318" s="1"/>
      <c r="FV1318" s="1"/>
      <c r="FW1318" s="1"/>
      <c r="FX1318" s="1"/>
      <c r="FY1318" s="1"/>
      <c r="FZ1318" s="1"/>
      <c r="GA1318" s="1"/>
      <c r="GB1318" s="1"/>
      <c r="GC1318" s="1"/>
      <c r="GD1318" s="1"/>
      <c r="GE1318" s="1"/>
      <c r="GF1318" s="1"/>
      <c r="GG1318" s="1"/>
      <c r="GH1318" s="1"/>
      <c r="GI1318" s="1"/>
      <c r="GJ1318" s="1"/>
      <c r="GK1318" s="1"/>
      <c r="GL1318" s="1"/>
      <c r="GM1318" s="1"/>
      <c r="GN1318" s="1"/>
      <c r="GO1318" s="1"/>
      <c r="GP1318" s="1"/>
      <c r="GQ1318" s="1"/>
      <c r="GR1318" s="1"/>
      <c r="GS1318" s="1"/>
      <c r="GT1318" s="1"/>
      <c r="GU1318" s="1"/>
      <c r="GV1318" s="1"/>
      <c r="GW1318" s="1"/>
      <c r="GX1318" s="1"/>
      <c r="GY1318" s="1"/>
      <c r="GZ1318" s="1"/>
      <c r="HA1318" s="1"/>
      <c r="HB1318" s="1"/>
      <c r="HC1318" s="1"/>
      <c r="HD1318" s="1"/>
      <c r="HE1318" s="1"/>
      <c r="HF1318" s="1"/>
      <c r="HG1318" s="1"/>
      <c r="HH1318" s="1"/>
      <c r="HI1318" s="1"/>
      <c r="HJ1318" s="1"/>
      <c r="HK1318" s="1"/>
      <c r="HL1318" s="1"/>
      <c r="HM1318" s="1"/>
      <c r="HN1318" s="1"/>
      <c r="HO1318" s="1"/>
      <c r="HP1318" s="1"/>
      <c r="HQ1318" s="1"/>
      <c r="HR1318" s="1"/>
      <c r="HS1318" s="1"/>
      <c r="HT1318" s="1"/>
      <c r="HU1318" s="1"/>
      <c r="HV1318" s="1"/>
      <c r="HW1318" s="1"/>
      <c r="HX1318" s="1"/>
      <c r="HY1318" s="1"/>
      <c r="HZ1318" s="1"/>
      <c r="IA1318" s="1"/>
      <c r="IB1318" s="1"/>
      <c r="IC1318" s="1"/>
    </row>
    <row r="1319" s="112" customFormat="1" ht="17" customHeight="1" spans="1:237">
      <c r="A1319" s="22">
        <v>2220102</v>
      </c>
      <c r="B1319" s="185" t="s">
        <v>474</v>
      </c>
      <c r="C1319" s="186">
        <v>0</v>
      </c>
      <c r="D1319" s="24"/>
      <c r="E1319" s="184"/>
      <c r="F1319" s="1"/>
      <c r="G1319" s="1"/>
      <c r="H1319" s="1"/>
      <c r="I1319" s="1"/>
      <c r="J1319" s="1"/>
      <c r="K1319" s="1"/>
      <c r="L1319" s="1"/>
      <c r="M1319" s="1"/>
      <c r="N1319" s="1"/>
      <c r="O1319" s="1"/>
      <c r="P1319" s="1"/>
      <c r="Q1319" s="1"/>
      <c r="R1319" s="1"/>
      <c r="S1319" s="1"/>
      <c r="T1319" s="1"/>
      <c r="U1319" s="1"/>
      <c r="V1319" s="1"/>
      <c r="W1319" s="1"/>
      <c r="X1319" s="1"/>
      <c r="Y1319" s="1"/>
      <c r="Z1319" s="1"/>
      <c r="AA1319" s="1"/>
      <c r="AB1319" s="1"/>
      <c r="AC1319" s="1"/>
      <c r="AD1319" s="1"/>
      <c r="AE1319" s="1"/>
      <c r="AF1319" s="1"/>
      <c r="AG1319" s="1"/>
      <c r="AH1319" s="1"/>
      <c r="AI1319" s="1"/>
      <c r="AJ1319" s="1"/>
      <c r="AK1319" s="1"/>
      <c r="AL1319" s="1"/>
      <c r="AM1319" s="1"/>
      <c r="AN1319" s="1"/>
      <c r="AO1319" s="1"/>
      <c r="AP1319" s="1"/>
      <c r="AQ1319" s="1"/>
      <c r="AR1319" s="1"/>
      <c r="AS1319" s="1"/>
      <c r="AT1319" s="1"/>
      <c r="AU1319" s="1"/>
      <c r="AV1319" s="1"/>
      <c r="AW1319" s="1"/>
      <c r="AX1319" s="1"/>
      <c r="AY1319" s="1"/>
      <c r="AZ1319" s="1"/>
      <c r="BA1319" s="1"/>
      <c r="BB1319" s="1"/>
      <c r="BC1319" s="1"/>
      <c r="BD1319" s="1"/>
      <c r="BE1319" s="1"/>
      <c r="BF1319" s="1"/>
      <c r="BG1319" s="1"/>
      <c r="BH1319" s="1"/>
      <c r="BI1319" s="1"/>
      <c r="BJ1319" s="1"/>
      <c r="BK1319" s="1"/>
      <c r="BL1319" s="1"/>
      <c r="BM1319" s="1"/>
      <c r="BN1319" s="1"/>
      <c r="BO1319" s="1"/>
      <c r="BP1319" s="1"/>
      <c r="BQ1319" s="1"/>
      <c r="BR1319" s="1"/>
      <c r="BS1319" s="1"/>
      <c r="BT1319" s="1"/>
      <c r="BU1319" s="1"/>
      <c r="BV1319" s="1"/>
      <c r="BW1319" s="1"/>
      <c r="BX1319" s="1"/>
      <c r="BY1319" s="1"/>
      <c r="BZ1319" s="1"/>
      <c r="CA1319" s="1"/>
      <c r="CB1319" s="1"/>
      <c r="CC1319" s="1"/>
      <c r="CD1319" s="1"/>
      <c r="CE1319" s="1"/>
      <c r="CF1319" s="1"/>
      <c r="CG1319" s="1"/>
      <c r="CH1319" s="1"/>
      <c r="CI1319" s="1"/>
      <c r="CJ1319" s="1"/>
      <c r="CK1319" s="1"/>
      <c r="CL1319" s="1"/>
      <c r="CM1319" s="1"/>
      <c r="CN1319" s="1"/>
      <c r="CO1319" s="1"/>
      <c r="CP1319" s="1"/>
      <c r="CQ1319" s="1"/>
      <c r="CR1319" s="1"/>
      <c r="CS1319" s="1"/>
      <c r="CT1319" s="1"/>
      <c r="CU1319" s="1"/>
      <c r="CV1319" s="1"/>
      <c r="CW1319" s="1"/>
      <c r="CX1319" s="1"/>
      <c r="CY1319" s="1"/>
      <c r="CZ1319" s="1"/>
      <c r="DA1319" s="1"/>
      <c r="DB1319" s="1"/>
      <c r="DC1319" s="1"/>
      <c r="DD1319" s="1"/>
      <c r="DE1319" s="1"/>
      <c r="DF1319" s="1"/>
      <c r="DG1319" s="1"/>
      <c r="DH1319" s="1"/>
      <c r="DI1319" s="1"/>
      <c r="DJ1319" s="1"/>
      <c r="DK1319" s="1"/>
      <c r="DL1319" s="1"/>
      <c r="DM1319" s="1"/>
      <c r="DN1319" s="1"/>
      <c r="DO1319" s="1"/>
      <c r="DP1319" s="1"/>
      <c r="DQ1319" s="1"/>
      <c r="DR1319" s="1"/>
      <c r="DS1319" s="1"/>
      <c r="DT1319" s="1"/>
      <c r="DU1319" s="1"/>
      <c r="DV1319" s="1"/>
      <c r="DW1319" s="1"/>
      <c r="DX1319" s="1"/>
      <c r="DY1319" s="1"/>
      <c r="DZ1319" s="1"/>
      <c r="EA1319" s="1"/>
      <c r="EB1319" s="1"/>
      <c r="EC1319" s="1"/>
      <c r="ED1319" s="1"/>
      <c r="EE1319" s="1"/>
      <c r="EF1319" s="1"/>
      <c r="EG1319" s="1"/>
      <c r="EH1319" s="1"/>
      <c r="EI1319" s="1"/>
      <c r="EJ1319" s="1"/>
      <c r="EK1319" s="1"/>
      <c r="EL1319" s="1"/>
      <c r="EM1319" s="1"/>
      <c r="EN1319" s="1"/>
      <c r="EO1319" s="1"/>
      <c r="EP1319" s="1"/>
      <c r="EQ1319" s="1"/>
      <c r="ER1319" s="1"/>
      <c r="ES1319" s="1"/>
      <c r="ET1319" s="1"/>
      <c r="EU1319" s="1"/>
      <c r="EV1319" s="1"/>
      <c r="EW1319" s="1"/>
      <c r="EX1319" s="1"/>
      <c r="EY1319" s="1"/>
      <c r="EZ1319" s="1"/>
      <c r="FA1319" s="1"/>
      <c r="FB1319" s="1"/>
      <c r="FC1319" s="1"/>
      <c r="FD1319" s="1"/>
      <c r="FE1319" s="1"/>
      <c r="FF1319" s="1"/>
      <c r="FG1319" s="1"/>
      <c r="FH1319" s="1"/>
      <c r="FI1319" s="1"/>
      <c r="FJ1319" s="1"/>
      <c r="FK1319" s="1"/>
      <c r="FL1319" s="1"/>
      <c r="FM1319" s="1"/>
      <c r="FN1319" s="1"/>
      <c r="FO1319" s="1"/>
      <c r="FP1319" s="1"/>
      <c r="FQ1319" s="1"/>
      <c r="FR1319" s="1"/>
      <c r="FS1319" s="1"/>
      <c r="FT1319" s="1"/>
      <c r="FU1319" s="1"/>
      <c r="FV1319" s="1"/>
      <c r="FW1319" s="1"/>
      <c r="FX1319" s="1"/>
      <c r="FY1319" s="1"/>
      <c r="FZ1319" s="1"/>
      <c r="GA1319" s="1"/>
      <c r="GB1319" s="1"/>
      <c r="GC1319" s="1"/>
      <c r="GD1319" s="1"/>
      <c r="GE1319" s="1"/>
      <c r="GF1319" s="1"/>
      <c r="GG1319" s="1"/>
      <c r="GH1319" s="1"/>
      <c r="GI1319" s="1"/>
      <c r="GJ1319" s="1"/>
      <c r="GK1319" s="1"/>
      <c r="GL1319" s="1"/>
      <c r="GM1319" s="1"/>
      <c r="GN1319" s="1"/>
      <c r="GO1319" s="1"/>
      <c r="GP1319" s="1"/>
      <c r="GQ1319" s="1"/>
      <c r="GR1319" s="1"/>
      <c r="GS1319" s="1"/>
      <c r="GT1319" s="1"/>
      <c r="GU1319" s="1"/>
      <c r="GV1319" s="1"/>
      <c r="GW1319" s="1"/>
      <c r="GX1319" s="1"/>
      <c r="GY1319" s="1"/>
      <c r="GZ1319" s="1"/>
      <c r="HA1319" s="1"/>
      <c r="HB1319" s="1"/>
      <c r="HC1319" s="1"/>
      <c r="HD1319" s="1"/>
      <c r="HE1319" s="1"/>
      <c r="HF1319" s="1"/>
      <c r="HG1319" s="1"/>
      <c r="HH1319" s="1"/>
      <c r="HI1319" s="1"/>
      <c r="HJ1319" s="1"/>
      <c r="HK1319" s="1"/>
      <c r="HL1319" s="1"/>
      <c r="HM1319" s="1"/>
      <c r="HN1319" s="1"/>
      <c r="HO1319" s="1"/>
      <c r="HP1319" s="1"/>
      <c r="HQ1319" s="1"/>
      <c r="HR1319" s="1"/>
      <c r="HS1319" s="1"/>
      <c r="HT1319" s="1"/>
      <c r="HU1319" s="1"/>
      <c r="HV1319" s="1"/>
      <c r="HW1319" s="1"/>
      <c r="HX1319" s="1"/>
      <c r="HY1319" s="1"/>
      <c r="HZ1319" s="1"/>
      <c r="IA1319" s="1"/>
      <c r="IB1319" s="1"/>
      <c r="IC1319" s="1"/>
    </row>
    <row r="1320" s="112" customFormat="1" ht="17" customHeight="1" spans="1:237">
      <c r="A1320" s="22">
        <v>2220103</v>
      </c>
      <c r="B1320" s="185" t="s">
        <v>475</v>
      </c>
      <c r="C1320" s="186">
        <v>0</v>
      </c>
      <c r="D1320" s="24"/>
      <c r="E1320" s="184"/>
      <c r="F1320" s="1"/>
      <c r="G1320" s="1"/>
      <c r="H1320" s="1"/>
      <c r="I1320" s="1"/>
      <c r="J1320" s="1"/>
      <c r="K1320" s="1"/>
      <c r="L1320" s="1"/>
      <c r="M1320" s="1"/>
      <c r="N1320" s="1"/>
      <c r="O1320" s="1"/>
      <c r="P1320" s="1"/>
      <c r="Q1320" s="1"/>
      <c r="R1320" s="1"/>
      <c r="S1320" s="1"/>
      <c r="T1320" s="1"/>
      <c r="U1320" s="1"/>
      <c r="V1320" s="1"/>
      <c r="W1320" s="1"/>
      <c r="X1320" s="1"/>
      <c r="Y1320" s="1"/>
      <c r="Z1320" s="1"/>
      <c r="AA1320" s="1"/>
      <c r="AB1320" s="1"/>
      <c r="AC1320" s="1"/>
      <c r="AD1320" s="1"/>
      <c r="AE1320" s="1"/>
      <c r="AF1320" s="1"/>
      <c r="AG1320" s="1"/>
      <c r="AH1320" s="1"/>
      <c r="AI1320" s="1"/>
      <c r="AJ1320" s="1"/>
      <c r="AK1320" s="1"/>
      <c r="AL1320" s="1"/>
      <c r="AM1320" s="1"/>
      <c r="AN1320" s="1"/>
      <c r="AO1320" s="1"/>
      <c r="AP1320" s="1"/>
      <c r="AQ1320" s="1"/>
      <c r="AR1320" s="1"/>
      <c r="AS1320" s="1"/>
      <c r="AT1320" s="1"/>
      <c r="AU1320" s="1"/>
      <c r="AV1320" s="1"/>
      <c r="AW1320" s="1"/>
      <c r="AX1320" s="1"/>
      <c r="AY1320" s="1"/>
      <c r="AZ1320" s="1"/>
      <c r="BA1320" s="1"/>
      <c r="BB1320" s="1"/>
      <c r="BC1320" s="1"/>
      <c r="BD1320" s="1"/>
      <c r="BE1320" s="1"/>
      <c r="BF1320" s="1"/>
      <c r="BG1320" s="1"/>
      <c r="BH1320" s="1"/>
      <c r="BI1320" s="1"/>
      <c r="BJ1320" s="1"/>
      <c r="BK1320" s="1"/>
      <c r="BL1320" s="1"/>
      <c r="BM1320" s="1"/>
      <c r="BN1320" s="1"/>
      <c r="BO1320" s="1"/>
      <c r="BP1320" s="1"/>
      <c r="BQ1320" s="1"/>
      <c r="BR1320" s="1"/>
      <c r="BS1320" s="1"/>
      <c r="BT1320" s="1"/>
      <c r="BU1320" s="1"/>
      <c r="BV1320" s="1"/>
      <c r="BW1320" s="1"/>
      <c r="BX1320" s="1"/>
      <c r="BY1320" s="1"/>
      <c r="BZ1320" s="1"/>
      <c r="CA1320" s="1"/>
      <c r="CB1320" s="1"/>
      <c r="CC1320" s="1"/>
      <c r="CD1320" s="1"/>
      <c r="CE1320" s="1"/>
      <c r="CF1320" s="1"/>
      <c r="CG1320" s="1"/>
      <c r="CH1320" s="1"/>
      <c r="CI1320" s="1"/>
      <c r="CJ1320" s="1"/>
      <c r="CK1320" s="1"/>
      <c r="CL1320" s="1"/>
      <c r="CM1320" s="1"/>
      <c r="CN1320" s="1"/>
      <c r="CO1320" s="1"/>
      <c r="CP1320" s="1"/>
      <c r="CQ1320" s="1"/>
      <c r="CR1320" s="1"/>
      <c r="CS1320" s="1"/>
      <c r="CT1320" s="1"/>
      <c r="CU1320" s="1"/>
      <c r="CV1320" s="1"/>
      <c r="CW1320" s="1"/>
      <c r="CX1320" s="1"/>
      <c r="CY1320" s="1"/>
      <c r="CZ1320" s="1"/>
      <c r="DA1320" s="1"/>
      <c r="DB1320" s="1"/>
      <c r="DC1320" s="1"/>
      <c r="DD1320" s="1"/>
      <c r="DE1320" s="1"/>
      <c r="DF1320" s="1"/>
      <c r="DG1320" s="1"/>
      <c r="DH1320" s="1"/>
      <c r="DI1320" s="1"/>
      <c r="DJ1320" s="1"/>
      <c r="DK1320" s="1"/>
      <c r="DL1320" s="1"/>
      <c r="DM1320" s="1"/>
      <c r="DN1320" s="1"/>
      <c r="DO1320" s="1"/>
      <c r="DP1320" s="1"/>
      <c r="DQ1320" s="1"/>
      <c r="DR1320" s="1"/>
      <c r="DS1320" s="1"/>
      <c r="DT1320" s="1"/>
      <c r="DU1320" s="1"/>
      <c r="DV1320" s="1"/>
      <c r="DW1320" s="1"/>
      <c r="DX1320" s="1"/>
      <c r="DY1320" s="1"/>
      <c r="DZ1320" s="1"/>
      <c r="EA1320" s="1"/>
      <c r="EB1320" s="1"/>
      <c r="EC1320" s="1"/>
      <c r="ED1320" s="1"/>
      <c r="EE1320" s="1"/>
      <c r="EF1320" s="1"/>
      <c r="EG1320" s="1"/>
      <c r="EH1320" s="1"/>
      <c r="EI1320" s="1"/>
      <c r="EJ1320" s="1"/>
      <c r="EK1320" s="1"/>
      <c r="EL1320" s="1"/>
      <c r="EM1320" s="1"/>
      <c r="EN1320" s="1"/>
      <c r="EO1320" s="1"/>
      <c r="EP1320" s="1"/>
      <c r="EQ1320" s="1"/>
      <c r="ER1320" s="1"/>
      <c r="ES1320" s="1"/>
      <c r="ET1320" s="1"/>
      <c r="EU1320" s="1"/>
      <c r="EV1320" s="1"/>
      <c r="EW1320" s="1"/>
      <c r="EX1320" s="1"/>
      <c r="EY1320" s="1"/>
      <c r="EZ1320" s="1"/>
      <c r="FA1320" s="1"/>
      <c r="FB1320" s="1"/>
      <c r="FC1320" s="1"/>
      <c r="FD1320" s="1"/>
      <c r="FE1320" s="1"/>
      <c r="FF1320" s="1"/>
      <c r="FG1320" s="1"/>
      <c r="FH1320" s="1"/>
      <c r="FI1320" s="1"/>
      <c r="FJ1320" s="1"/>
      <c r="FK1320" s="1"/>
      <c r="FL1320" s="1"/>
      <c r="FM1320" s="1"/>
      <c r="FN1320" s="1"/>
      <c r="FO1320" s="1"/>
      <c r="FP1320" s="1"/>
      <c r="FQ1320" s="1"/>
      <c r="FR1320" s="1"/>
      <c r="FS1320" s="1"/>
      <c r="FT1320" s="1"/>
      <c r="FU1320" s="1"/>
      <c r="FV1320" s="1"/>
      <c r="FW1320" s="1"/>
      <c r="FX1320" s="1"/>
      <c r="FY1320" s="1"/>
      <c r="FZ1320" s="1"/>
      <c r="GA1320" s="1"/>
      <c r="GB1320" s="1"/>
      <c r="GC1320" s="1"/>
      <c r="GD1320" s="1"/>
      <c r="GE1320" s="1"/>
      <c r="GF1320" s="1"/>
      <c r="GG1320" s="1"/>
      <c r="GH1320" s="1"/>
      <c r="GI1320" s="1"/>
      <c r="GJ1320" s="1"/>
      <c r="GK1320" s="1"/>
      <c r="GL1320" s="1"/>
      <c r="GM1320" s="1"/>
      <c r="GN1320" s="1"/>
      <c r="GO1320" s="1"/>
      <c r="GP1320" s="1"/>
      <c r="GQ1320" s="1"/>
      <c r="GR1320" s="1"/>
      <c r="GS1320" s="1"/>
      <c r="GT1320" s="1"/>
      <c r="GU1320" s="1"/>
      <c r="GV1320" s="1"/>
      <c r="GW1320" s="1"/>
      <c r="GX1320" s="1"/>
      <c r="GY1320" s="1"/>
      <c r="GZ1320" s="1"/>
      <c r="HA1320" s="1"/>
      <c r="HB1320" s="1"/>
      <c r="HC1320" s="1"/>
      <c r="HD1320" s="1"/>
      <c r="HE1320" s="1"/>
      <c r="HF1320" s="1"/>
      <c r="HG1320" s="1"/>
      <c r="HH1320" s="1"/>
      <c r="HI1320" s="1"/>
      <c r="HJ1320" s="1"/>
      <c r="HK1320" s="1"/>
      <c r="HL1320" s="1"/>
      <c r="HM1320" s="1"/>
      <c r="HN1320" s="1"/>
      <c r="HO1320" s="1"/>
      <c r="HP1320" s="1"/>
      <c r="HQ1320" s="1"/>
      <c r="HR1320" s="1"/>
      <c r="HS1320" s="1"/>
      <c r="HT1320" s="1"/>
      <c r="HU1320" s="1"/>
      <c r="HV1320" s="1"/>
      <c r="HW1320" s="1"/>
      <c r="HX1320" s="1"/>
      <c r="HY1320" s="1"/>
      <c r="HZ1320" s="1"/>
      <c r="IA1320" s="1"/>
      <c r="IB1320" s="1"/>
      <c r="IC1320" s="1"/>
    </row>
    <row r="1321" s="112" customFormat="1" ht="17" customHeight="1" spans="1:237">
      <c r="A1321" s="22">
        <v>2220104</v>
      </c>
      <c r="B1321" s="185" t="s">
        <v>1489</v>
      </c>
      <c r="C1321" s="186">
        <v>0</v>
      </c>
      <c r="D1321" s="24"/>
      <c r="E1321" s="184"/>
      <c r="F1321" s="1"/>
      <c r="G1321" s="1"/>
      <c r="H1321" s="1"/>
      <c r="I1321" s="1"/>
      <c r="J1321" s="1"/>
      <c r="K1321" s="1"/>
      <c r="L1321" s="1"/>
      <c r="M1321" s="1"/>
      <c r="N1321" s="1"/>
      <c r="O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c r="AO1321" s="1"/>
      <c r="AP1321" s="1"/>
      <c r="AQ1321" s="1"/>
      <c r="AR1321" s="1"/>
      <c r="AS1321" s="1"/>
      <c r="AT1321" s="1"/>
      <c r="AU1321" s="1"/>
      <c r="AV1321" s="1"/>
      <c r="AW1321" s="1"/>
      <c r="AX1321" s="1"/>
      <c r="AY1321" s="1"/>
      <c r="AZ1321" s="1"/>
      <c r="BA1321" s="1"/>
      <c r="BB1321" s="1"/>
      <c r="BC1321" s="1"/>
      <c r="BD1321" s="1"/>
      <c r="BE1321" s="1"/>
      <c r="BF1321" s="1"/>
      <c r="BG1321" s="1"/>
      <c r="BH1321" s="1"/>
      <c r="BI1321" s="1"/>
      <c r="BJ1321" s="1"/>
      <c r="BK1321" s="1"/>
      <c r="BL1321" s="1"/>
      <c r="BM1321" s="1"/>
      <c r="BN1321" s="1"/>
      <c r="BO1321" s="1"/>
      <c r="BP1321" s="1"/>
      <c r="BQ1321" s="1"/>
      <c r="BR1321" s="1"/>
      <c r="BS1321" s="1"/>
      <c r="BT1321" s="1"/>
      <c r="BU1321" s="1"/>
      <c r="BV1321" s="1"/>
      <c r="BW1321" s="1"/>
      <c r="BX1321" s="1"/>
      <c r="BY1321" s="1"/>
      <c r="BZ1321" s="1"/>
      <c r="CA1321" s="1"/>
      <c r="CB1321" s="1"/>
      <c r="CC1321" s="1"/>
      <c r="CD1321" s="1"/>
      <c r="CE1321" s="1"/>
      <c r="CF1321" s="1"/>
      <c r="CG1321" s="1"/>
      <c r="CH1321" s="1"/>
      <c r="CI1321" s="1"/>
      <c r="CJ1321" s="1"/>
      <c r="CK1321" s="1"/>
      <c r="CL1321" s="1"/>
      <c r="CM1321" s="1"/>
      <c r="CN1321" s="1"/>
      <c r="CO1321" s="1"/>
      <c r="CP1321" s="1"/>
      <c r="CQ1321" s="1"/>
      <c r="CR1321" s="1"/>
      <c r="CS1321" s="1"/>
      <c r="CT1321" s="1"/>
      <c r="CU1321" s="1"/>
      <c r="CV1321" s="1"/>
      <c r="CW1321" s="1"/>
      <c r="CX1321" s="1"/>
      <c r="CY1321" s="1"/>
      <c r="CZ1321" s="1"/>
      <c r="DA1321" s="1"/>
      <c r="DB1321" s="1"/>
      <c r="DC1321" s="1"/>
      <c r="DD1321" s="1"/>
      <c r="DE1321" s="1"/>
      <c r="DF1321" s="1"/>
      <c r="DG1321" s="1"/>
      <c r="DH1321" s="1"/>
      <c r="DI1321" s="1"/>
      <c r="DJ1321" s="1"/>
      <c r="DK1321" s="1"/>
      <c r="DL1321" s="1"/>
      <c r="DM1321" s="1"/>
      <c r="DN1321" s="1"/>
      <c r="DO1321" s="1"/>
      <c r="DP1321" s="1"/>
      <c r="DQ1321" s="1"/>
      <c r="DR1321" s="1"/>
      <c r="DS1321" s="1"/>
      <c r="DT1321" s="1"/>
      <c r="DU1321" s="1"/>
      <c r="DV1321" s="1"/>
      <c r="DW1321" s="1"/>
      <c r="DX1321" s="1"/>
      <c r="DY1321" s="1"/>
      <c r="DZ1321" s="1"/>
      <c r="EA1321" s="1"/>
      <c r="EB1321" s="1"/>
      <c r="EC1321" s="1"/>
      <c r="ED1321" s="1"/>
      <c r="EE1321" s="1"/>
      <c r="EF1321" s="1"/>
      <c r="EG1321" s="1"/>
      <c r="EH1321" s="1"/>
      <c r="EI1321" s="1"/>
      <c r="EJ1321" s="1"/>
      <c r="EK1321" s="1"/>
      <c r="EL1321" s="1"/>
      <c r="EM1321" s="1"/>
      <c r="EN1321" s="1"/>
      <c r="EO1321" s="1"/>
      <c r="EP1321" s="1"/>
      <c r="EQ1321" s="1"/>
      <c r="ER1321" s="1"/>
      <c r="ES1321" s="1"/>
      <c r="ET1321" s="1"/>
      <c r="EU1321" s="1"/>
      <c r="EV1321" s="1"/>
      <c r="EW1321" s="1"/>
      <c r="EX1321" s="1"/>
      <c r="EY1321" s="1"/>
      <c r="EZ1321" s="1"/>
      <c r="FA1321" s="1"/>
      <c r="FB1321" s="1"/>
      <c r="FC1321" s="1"/>
      <c r="FD1321" s="1"/>
      <c r="FE1321" s="1"/>
      <c r="FF1321" s="1"/>
      <c r="FG1321" s="1"/>
      <c r="FH1321" s="1"/>
      <c r="FI1321" s="1"/>
      <c r="FJ1321" s="1"/>
      <c r="FK1321" s="1"/>
      <c r="FL1321" s="1"/>
      <c r="FM1321" s="1"/>
      <c r="FN1321" s="1"/>
      <c r="FO1321" s="1"/>
      <c r="FP1321" s="1"/>
      <c r="FQ1321" s="1"/>
      <c r="FR1321" s="1"/>
      <c r="FS1321" s="1"/>
      <c r="FT1321" s="1"/>
      <c r="FU1321" s="1"/>
      <c r="FV1321" s="1"/>
      <c r="FW1321" s="1"/>
      <c r="FX1321" s="1"/>
      <c r="FY1321" s="1"/>
      <c r="FZ1321" s="1"/>
      <c r="GA1321" s="1"/>
      <c r="GB1321" s="1"/>
      <c r="GC1321" s="1"/>
      <c r="GD1321" s="1"/>
      <c r="GE1321" s="1"/>
      <c r="GF1321" s="1"/>
      <c r="GG1321" s="1"/>
      <c r="GH1321" s="1"/>
      <c r="GI1321" s="1"/>
      <c r="GJ1321" s="1"/>
      <c r="GK1321" s="1"/>
      <c r="GL1321" s="1"/>
      <c r="GM1321" s="1"/>
      <c r="GN1321" s="1"/>
      <c r="GO1321" s="1"/>
      <c r="GP1321" s="1"/>
      <c r="GQ1321" s="1"/>
      <c r="GR1321" s="1"/>
      <c r="GS1321" s="1"/>
      <c r="GT1321" s="1"/>
      <c r="GU1321" s="1"/>
      <c r="GV1321" s="1"/>
      <c r="GW1321" s="1"/>
      <c r="GX1321" s="1"/>
      <c r="GY1321" s="1"/>
      <c r="GZ1321" s="1"/>
      <c r="HA1321" s="1"/>
      <c r="HB1321" s="1"/>
      <c r="HC1321" s="1"/>
      <c r="HD1321" s="1"/>
      <c r="HE1321" s="1"/>
      <c r="HF1321" s="1"/>
      <c r="HG1321" s="1"/>
      <c r="HH1321" s="1"/>
      <c r="HI1321" s="1"/>
      <c r="HJ1321" s="1"/>
      <c r="HK1321" s="1"/>
      <c r="HL1321" s="1"/>
      <c r="HM1321" s="1"/>
      <c r="HN1321" s="1"/>
      <c r="HO1321" s="1"/>
      <c r="HP1321" s="1"/>
      <c r="HQ1321" s="1"/>
      <c r="HR1321" s="1"/>
      <c r="HS1321" s="1"/>
      <c r="HT1321" s="1"/>
      <c r="HU1321" s="1"/>
      <c r="HV1321" s="1"/>
      <c r="HW1321" s="1"/>
      <c r="HX1321" s="1"/>
      <c r="HY1321" s="1"/>
      <c r="HZ1321" s="1"/>
      <c r="IA1321" s="1"/>
      <c r="IB1321" s="1"/>
      <c r="IC1321" s="1"/>
    </row>
    <row r="1322" s="112" customFormat="1" ht="17" customHeight="1" spans="1:237">
      <c r="A1322" s="22">
        <v>2220105</v>
      </c>
      <c r="B1322" s="185" t="s">
        <v>1490</v>
      </c>
      <c r="C1322" s="186">
        <v>0</v>
      </c>
      <c r="D1322" s="24"/>
      <c r="E1322" s="184"/>
      <c r="F1322" s="1"/>
      <c r="G1322" s="1"/>
      <c r="H1322" s="1"/>
      <c r="I1322" s="1"/>
      <c r="J1322" s="1"/>
      <c r="K1322" s="1"/>
      <c r="L1322" s="1"/>
      <c r="M1322" s="1"/>
      <c r="N1322" s="1"/>
      <c r="O1322" s="1"/>
      <c r="P1322" s="1"/>
      <c r="Q1322" s="1"/>
      <c r="R1322" s="1"/>
      <c r="S1322" s="1"/>
      <c r="T1322" s="1"/>
      <c r="U1322" s="1"/>
      <c r="V1322" s="1"/>
      <c r="W1322" s="1"/>
      <c r="X1322" s="1"/>
      <c r="Y1322" s="1"/>
      <c r="Z1322" s="1"/>
      <c r="AA1322" s="1"/>
      <c r="AB1322" s="1"/>
      <c r="AC1322" s="1"/>
      <c r="AD1322" s="1"/>
      <c r="AE1322" s="1"/>
      <c r="AF1322" s="1"/>
      <c r="AG1322" s="1"/>
      <c r="AH1322" s="1"/>
      <c r="AI1322" s="1"/>
      <c r="AJ1322" s="1"/>
      <c r="AK1322" s="1"/>
      <c r="AL1322" s="1"/>
      <c r="AM1322" s="1"/>
      <c r="AN1322" s="1"/>
      <c r="AO1322" s="1"/>
      <c r="AP1322" s="1"/>
      <c r="AQ1322" s="1"/>
      <c r="AR1322" s="1"/>
      <c r="AS1322" s="1"/>
      <c r="AT1322" s="1"/>
      <c r="AU1322" s="1"/>
      <c r="AV1322" s="1"/>
      <c r="AW1322" s="1"/>
      <c r="AX1322" s="1"/>
      <c r="AY1322" s="1"/>
      <c r="AZ1322" s="1"/>
      <c r="BA1322" s="1"/>
      <c r="BB1322" s="1"/>
      <c r="BC1322" s="1"/>
      <c r="BD1322" s="1"/>
      <c r="BE1322" s="1"/>
      <c r="BF1322" s="1"/>
      <c r="BG1322" s="1"/>
      <c r="BH1322" s="1"/>
      <c r="BI1322" s="1"/>
      <c r="BJ1322" s="1"/>
      <c r="BK1322" s="1"/>
      <c r="BL1322" s="1"/>
      <c r="BM1322" s="1"/>
      <c r="BN1322" s="1"/>
      <c r="BO1322" s="1"/>
      <c r="BP1322" s="1"/>
      <c r="BQ1322" s="1"/>
      <c r="BR1322" s="1"/>
      <c r="BS1322" s="1"/>
      <c r="BT1322" s="1"/>
      <c r="BU1322" s="1"/>
      <c r="BV1322" s="1"/>
      <c r="BW1322" s="1"/>
      <c r="BX1322" s="1"/>
      <c r="BY1322" s="1"/>
      <c r="BZ1322" s="1"/>
      <c r="CA1322" s="1"/>
      <c r="CB1322" s="1"/>
      <c r="CC1322" s="1"/>
      <c r="CD1322" s="1"/>
      <c r="CE1322" s="1"/>
      <c r="CF1322" s="1"/>
      <c r="CG1322" s="1"/>
      <c r="CH1322" s="1"/>
      <c r="CI1322" s="1"/>
      <c r="CJ1322" s="1"/>
      <c r="CK1322" s="1"/>
      <c r="CL1322" s="1"/>
      <c r="CM1322" s="1"/>
      <c r="CN1322" s="1"/>
      <c r="CO1322" s="1"/>
      <c r="CP1322" s="1"/>
      <c r="CQ1322" s="1"/>
      <c r="CR1322" s="1"/>
      <c r="CS1322" s="1"/>
      <c r="CT1322" s="1"/>
      <c r="CU1322" s="1"/>
      <c r="CV1322" s="1"/>
      <c r="CW1322" s="1"/>
      <c r="CX1322" s="1"/>
      <c r="CY1322" s="1"/>
      <c r="CZ1322" s="1"/>
      <c r="DA1322" s="1"/>
      <c r="DB1322" s="1"/>
      <c r="DC1322" s="1"/>
      <c r="DD1322" s="1"/>
      <c r="DE1322" s="1"/>
      <c r="DF1322" s="1"/>
      <c r="DG1322" s="1"/>
      <c r="DH1322" s="1"/>
      <c r="DI1322" s="1"/>
      <c r="DJ1322" s="1"/>
      <c r="DK1322" s="1"/>
      <c r="DL1322" s="1"/>
      <c r="DM1322" s="1"/>
      <c r="DN1322" s="1"/>
      <c r="DO1322" s="1"/>
      <c r="DP1322" s="1"/>
      <c r="DQ1322" s="1"/>
      <c r="DR1322" s="1"/>
      <c r="DS1322" s="1"/>
      <c r="DT1322" s="1"/>
      <c r="DU1322" s="1"/>
      <c r="DV1322" s="1"/>
      <c r="DW1322" s="1"/>
      <c r="DX1322" s="1"/>
      <c r="DY1322" s="1"/>
      <c r="DZ1322" s="1"/>
      <c r="EA1322" s="1"/>
      <c r="EB1322" s="1"/>
      <c r="EC1322" s="1"/>
      <c r="ED1322" s="1"/>
      <c r="EE1322" s="1"/>
      <c r="EF1322" s="1"/>
      <c r="EG1322" s="1"/>
      <c r="EH1322" s="1"/>
      <c r="EI1322" s="1"/>
      <c r="EJ1322" s="1"/>
      <c r="EK1322" s="1"/>
      <c r="EL1322" s="1"/>
      <c r="EM1322" s="1"/>
      <c r="EN1322" s="1"/>
      <c r="EO1322" s="1"/>
      <c r="EP1322" s="1"/>
      <c r="EQ1322" s="1"/>
      <c r="ER1322" s="1"/>
      <c r="ES1322" s="1"/>
      <c r="ET1322" s="1"/>
      <c r="EU1322" s="1"/>
      <c r="EV1322" s="1"/>
      <c r="EW1322" s="1"/>
      <c r="EX1322" s="1"/>
      <c r="EY1322" s="1"/>
      <c r="EZ1322" s="1"/>
      <c r="FA1322" s="1"/>
      <c r="FB1322" s="1"/>
      <c r="FC1322" s="1"/>
      <c r="FD1322" s="1"/>
      <c r="FE1322" s="1"/>
      <c r="FF1322" s="1"/>
      <c r="FG1322" s="1"/>
      <c r="FH1322" s="1"/>
      <c r="FI1322" s="1"/>
      <c r="FJ1322" s="1"/>
      <c r="FK1322" s="1"/>
      <c r="FL1322" s="1"/>
      <c r="FM1322" s="1"/>
      <c r="FN1322" s="1"/>
      <c r="FO1322" s="1"/>
      <c r="FP1322" s="1"/>
      <c r="FQ1322" s="1"/>
      <c r="FR1322" s="1"/>
      <c r="FS1322" s="1"/>
      <c r="FT1322" s="1"/>
      <c r="FU1322" s="1"/>
      <c r="FV1322" s="1"/>
      <c r="FW1322" s="1"/>
      <c r="FX1322" s="1"/>
      <c r="FY1322" s="1"/>
      <c r="FZ1322" s="1"/>
      <c r="GA1322" s="1"/>
      <c r="GB1322" s="1"/>
      <c r="GC1322" s="1"/>
      <c r="GD1322" s="1"/>
      <c r="GE1322" s="1"/>
      <c r="GF1322" s="1"/>
      <c r="GG1322" s="1"/>
      <c r="GH1322" s="1"/>
      <c r="GI1322" s="1"/>
      <c r="GJ1322" s="1"/>
      <c r="GK1322" s="1"/>
      <c r="GL1322" s="1"/>
      <c r="GM1322" s="1"/>
      <c r="GN1322" s="1"/>
      <c r="GO1322" s="1"/>
      <c r="GP1322" s="1"/>
      <c r="GQ1322" s="1"/>
      <c r="GR1322" s="1"/>
      <c r="GS1322" s="1"/>
      <c r="GT1322" s="1"/>
      <c r="GU1322" s="1"/>
      <c r="GV1322" s="1"/>
      <c r="GW1322" s="1"/>
      <c r="GX1322" s="1"/>
      <c r="GY1322" s="1"/>
      <c r="GZ1322" s="1"/>
      <c r="HA1322" s="1"/>
      <c r="HB1322" s="1"/>
      <c r="HC1322" s="1"/>
      <c r="HD1322" s="1"/>
      <c r="HE1322" s="1"/>
      <c r="HF1322" s="1"/>
      <c r="HG1322" s="1"/>
      <c r="HH1322" s="1"/>
      <c r="HI1322" s="1"/>
      <c r="HJ1322" s="1"/>
      <c r="HK1322" s="1"/>
      <c r="HL1322" s="1"/>
      <c r="HM1322" s="1"/>
      <c r="HN1322" s="1"/>
      <c r="HO1322" s="1"/>
      <c r="HP1322" s="1"/>
      <c r="HQ1322" s="1"/>
      <c r="HR1322" s="1"/>
      <c r="HS1322" s="1"/>
      <c r="HT1322" s="1"/>
      <c r="HU1322" s="1"/>
      <c r="HV1322" s="1"/>
      <c r="HW1322" s="1"/>
      <c r="HX1322" s="1"/>
      <c r="HY1322" s="1"/>
      <c r="HZ1322" s="1"/>
      <c r="IA1322" s="1"/>
      <c r="IB1322" s="1"/>
      <c r="IC1322" s="1"/>
    </row>
    <row r="1323" s="112" customFormat="1" ht="17" customHeight="1" spans="1:237">
      <c r="A1323" s="22">
        <v>2220106</v>
      </c>
      <c r="B1323" s="185" t="s">
        <v>1491</v>
      </c>
      <c r="C1323" s="186">
        <v>0</v>
      </c>
      <c r="D1323" s="24"/>
      <c r="E1323" s="184"/>
      <c r="F1323" s="1"/>
      <c r="G1323" s="1"/>
      <c r="H1323" s="1"/>
      <c r="I1323" s="1"/>
      <c r="J1323" s="1"/>
      <c r="K1323" s="1"/>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1"/>
      <c r="AM1323" s="1"/>
      <c r="AN1323" s="1"/>
      <c r="AO1323" s="1"/>
      <c r="AP1323" s="1"/>
      <c r="AQ1323" s="1"/>
      <c r="AR1323" s="1"/>
      <c r="AS1323" s="1"/>
      <c r="AT1323" s="1"/>
      <c r="AU1323" s="1"/>
      <c r="AV1323" s="1"/>
      <c r="AW1323" s="1"/>
      <c r="AX1323" s="1"/>
      <c r="AY1323" s="1"/>
      <c r="AZ1323" s="1"/>
      <c r="BA1323" s="1"/>
      <c r="BB1323" s="1"/>
      <c r="BC1323" s="1"/>
      <c r="BD1323" s="1"/>
      <c r="BE1323" s="1"/>
      <c r="BF1323" s="1"/>
      <c r="BG1323" s="1"/>
      <c r="BH1323" s="1"/>
      <c r="BI1323" s="1"/>
      <c r="BJ1323" s="1"/>
      <c r="BK1323" s="1"/>
      <c r="BL1323" s="1"/>
      <c r="BM1323" s="1"/>
      <c r="BN1323" s="1"/>
      <c r="BO1323" s="1"/>
      <c r="BP1323" s="1"/>
      <c r="BQ1323" s="1"/>
      <c r="BR1323" s="1"/>
      <c r="BS1323" s="1"/>
      <c r="BT1323" s="1"/>
      <c r="BU1323" s="1"/>
      <c r="BV1323" s="1"/>
      <c r="BW1323" s="1"/>
      <c r="BX1323" s="1"/>
      <c r="BY1323" s="1"/>
      <c r="BZ1323" s="1"/>
      <c r="CA1323" s="1"/>
      <c r="CB1323" s="1"/>
      <c r="CC1323" s="1"/>
      <c r="CD1323" s="1"/>
      <c r="CE1323" s="1"/>
      <c r="CF1323" s="1"/>
      <c r="CG1323" s="1"/>
      <c r="CH1323" s="1"/>
      <c r="CI1323" s="1"/>
      <c r="CJ1323" s="1"/>
      <c r="CK1323" s="1"/>
      <c r="CL1323" s="1"/>
      <c r="CM1323" s="1"/>
      <c r="CN1323" s="1"/>
      <c r="CO1323" s="1"/>
      <c r="CP1323" s="1"/>
      <c r="CQ1323" s="1"/>
      <c r="CR1323" s="1"/>
      <c r="CS1323" s="1"/>
      <c r="CT1323" s="1"/>
      <c r="CU1323" s="1"/>
      <c r="CV1323" s="1"/>
      <c r="CW1323" s="1"/>
      <c r="CX1323" s="1"/>
      <c r="CY1323" s="1"/>
      <c r="CZ1323" s="1"/>
      <c r="DA1323" s="1"/>
      <c r="DB1323" s="1"/>
      <c r="DC1323" s="1"/>
      <c r="DD1323" s="1"/>
      <c r="DE1323" s="1"/>
      <c r="DF1323" s="1"/>
      <c r="DG1323" s="1"/>
      <c r="DH1323" s="1"/>
      <c r="DI1323" s="1"/>
      <c r="DJ1323" s="1"/>
      <c r="DK1323" s="1"/>
      <c r="DL1323" s="1"/>
      <c r="DM1323" s="1"/>
      <c r="DN1323" s="1"/>
      <c r="DO1323" s="1"/>
      <c r="DP1323" s="1"/>
      <c r="DQ1323" s="1"/>
      <c r="DR1323" s="1"/>
      <c r="DS1323" s="1"/>
      <c r="DT1323" s="1"/>
      <c r="DU1323" s="1"/>
      <c r="DV1323" s="1"/>
      <c r="DW1323" s="1"/>
      <c r="DX1323" s="1"/>
      <c r="DY1323" s="1"/>
      <c r="DZ1323" s="1"/>
      <c r="EA1323" s="1"/>
      <c r="EB1323" s="1"/>
      <c r="EC1323" s="1"/>
      <c r="ED1323" s="1"/>
      <c r="EE1323" s="1"/>
      <c r="EF1323" s="1"/>
      <c r="EG1323" s="1"/>
      <c r="EH1323" s="1"/>
      <c r="EI1323" s="1"/>
      <c r="EJ1323" s="1"/>
      <c r="EK1323" s="1"/>
      <c r="EL1323" s="1"/>
      <c r="EM1323" s="1"/>
      <c r="EN1323" s="1"/>
      <c r="EO1323" s="1"/>
      <c r="EP1323" s="1"/>
      <c r="EQ1323" s="1"/>
      <c r="ER1323" s="1"/>
      <c r="ES1323" s="1"/>
      <c r="ET1323" s="1"/>
      <c r="EU1323" s="1"/>
      <c r="EV1323" s="1"/>
      <c r="EW1323" s="1"/>
      <c r="EX1323" s="1"/>
      <c r="EY1323" s="1"/>
      <c r="EZ1323" s="1"/>
      <c r="FA1323" s="1"/>
      <c r="FB1323" s="1"/>
      <c r="FC1323" s="1"/>
      <c r="FD1323" s="1"/>
      <c r="FE1323" s="1"/>
      <c r="FF1323" s="1"/>
      <c r="FG1323" s="1"/>
      <c r="FH1323" s="1"/>
      <c r="FI1323" s="1"/>
      <c r="FJ1323" s="1"/>
      <c r="FK1323" s="1"/>
      <c r="FL1323" s="1"/>
      <c r="FM1323" s="1"/>
      <c r="FN1323" s="1"/>
      <c r="FO1323" s="1"/>
      <c r="FP1323" s="1"/>
      <c r="FQ1323" s="1"/>
      <c r="FR1323" s="1"/>
      <c r="FS1323" s="1"/>
      <c r="FT1323" s="1"/>
      <c r="FU1323" s="1"/>
      <c r="FV1323" s="1"/>
      <c r="FW1323" s="1"/>
      <c r="FX1323" s="1"/>
      <c r="FY1323" s="1"/>
      <c r="FZ1323" s="1"/>
      <c r="GA1323" s="1"/>
      <c r="GB1323" s="1"/>
      <c r="GC1323" s="1"/>
      <c r="GD1323" s="1"/>
      <c r="GE1323" s="1"/>
      <c r="GF1323" s="1"/>
      <c r="GG1323" s="1"/>
      <c r="GH1323" s="1"/>
      <c r="GI1323" s="1"/>
      <c r="GJ1323" s="1"/>
      <c r="GK1323" s="1"/>
      <c r="GL1323" s="1"/>
      <c r="GM1323" s="1"/>
      <c r="GN1323" s="1"/>
      <c r="GO1323" s="1"/>
      <c r="GP1323" s="1"/>
      <c r="GQ1323" s="1"/>
      <c r="GR1323" s="1"/>
      <c r="GS1323" s="1"/>
      <c r="GT1323" s="1"/>
      <c r="GU1323" s="1"/>
      <c r="GV1323" s="1"/>
      <c r="GW1323" s="1"/>
      <c r="GX1323" s="1"/>
      <c r="GY1323" s="1"/>
      <c r="GZ1323" s="1"/>
      <c r="HA1323" s="1"/>
      <c r="HB1323" s="1"/>
      <c r="HC1323" s="1"/>
      <c r="HD1323" s="1"/>
      <c r="HE1323" s="1"/>
      <c r="HF1323" s="1"/>
      <c r="HG1323" s="1"/>
      <c r="HH1323" s="1"/>
      <c r="HI1323" s="1"/>
      <c r="HJ1323" s="1"/>
      <c r="HK1323" s="1"/>
      <c r="HL1323" s="1"/>
      <c r="HM1323" s="1"/>
      <c r="HN1323" s="1"/>
      <c r="HO1323" s="1"/>
      <c r="HP1323" s="1"/>
      <c r="HQ1323" s="1"/>
      <c r="HR1323" s="1"/>
      <c r="HS1323" s="1"/>
      <c r="HT1323" s="1"/>
      <c r="HU1323" s="1"/>
      <c r="HV1323" s="1"/>
      <c r="HW1323" s="1"/>
      <c r="HX1323" s="1"/>
      <c r="HY1323" s="1"/>
      <c r="HZ1323" s="1"/>
      <c r="IA1323" s="1"/>
      <c r="IB1323" s="1"/>
      <c r="IC1323" s="1"/>
    </row>
    <row r="1324" s="112" customFormat="1" ht="17" customHeight="1" spans="1:237">
      <c r="A1324" s="22">
        <v>2220107</v>
      </c>
      <c r="B1324" s="185" t="s">
        <v>1492</v>
      </c>
      <c r="C1324" s="186">
        <v>0</v>
      </c>
      <c r="D1324" s="24"/>
      <c r="E1324" s="184"/>
      <c r="F1324" s="1"/>
      <c r="G1324" s="1"/>
      <c r="H1324" s="1"/>
      <c r="I1324" s="1"/>
      <c r="J1324" s="1"/>
      <c r="K1324" s="1"/>
      <c r="L1324" s="1"/>
      <c r="M1324" s="1"/>
      <c r="N1324" s="1"/>
      <c r="O1324" s="1"/>
      <c r="P1324" s="1"/>
      <c r="Q1324" s="1"/>
      <c r="R1324" s="1"/>
      <c r="S1324" s="1"/>
      <c r="T1324" s="1"/>
      <c r="U1324" s="1"/>
      <c r="V1324" s="1"/>
      <c r="W1324" s="1"/>
      <c r="X1324" s="1"/>
      <c r="Y1324" s="1"/>
      <c r="Z1324" s="1"/>
      <c r="AA1324" s="1"/>
      <c r="AB1324" s="1"/>
      <c r="AC1324" s="1"/>
      <c r="AD1324" s="1"/>
      <c r="AE1324" s="1"/>
      <c r="AF1324" s="1"/>
      <c r="AG1324" s="1"/>
      <c r="AH1324" s="1"/>
      <c r="AI1324" s="1"/>
      <c r="AJ1324" s="1"/>
      <c r="AK1324" s="1"/>
      <c r="AL1324" s="1"/>
      <c r="AM1324" s="1"/>
      <c r="AN1324" s="1"/>
      <c r="AO1324" s="1"/>
      <c r="AP1324" s="1"/>
      <c r="AQ1324" s="1"/>
      <c r="AR1324" s="1"/>
      <c r="AS1324" s="1"/>
      <c r="AT1324" s="1"/>
      <c r="AU1324" s="1"/>
      <c r="AV1324" s="1"/>
      <c r="AW1324" s="1"/>
      <c r="AX1324" s="1"/>
      <c r="AY1324" s="1"/>
      <c r="AZ1324" s="1"/>
      <c r="BA1324" s="1"/>
      <c r="BB1324" s="1"/>
      <c r="BC1324" s="1"/>
      <c r="BD1324" s="1"/>
      <c r="BE1324" s="1"/>
      <c r="BF1324" s="1"/>
      <c r="BG1324" s="1"/>
      <c r="BH1324" s="1"/>
      <c r="BI1324" s="1"/>
      <c r="BJ1324" s="1"/>
      <c r="BK1324" s="1"/>
      <c r="BL1324" s="1"/>
      <c r="BM1324" s="1"/>
      <c r="BN1324" s="1"/>
      <c r="BO1324" s="1"/>
      <c r="BP1324" s="1"/>
      <c r="BQ1324" s="1"/>
      <c r="BR1324" s="1"/>
      <c r="BS1324" s="1"/>
      <c r="BT1324" s="1"/>
      <c r="BU1324" s="1"/>
      <c r="BV1324" s="1"/>
      <c r="BW1324" s="1"/>
      <c r="BX1324" s="1"/>
      <c r="BY1324" s="1"/>
      <c r="BZ1324" s="1"/>
      <c r="CA1324" s="1"/>
      <c r="CB1324" s="1"/>
      <c r="CC1324" s="1"/>
      <c r="CD1324" s="1"/>
      <c r="CE1324" s="1"/>
      <c r="CF1324" s="1"/>
      <c r="CG1324" s="1"/>
      <c r="CH1324" s="1"/>
      <c r="CI1324" s="1"/>
      <c r="CJ1324" s="1"/>
      <c r="CK1324" s="1"/>
      <c r="CL1324" s="1"/>
      <c r="CM1324" s="1"/>
      <c r="CN1324" s="1"/>
      <c r="CO1324" s="1"/>
      <c r="CP1324" s="1"/>
      <c r="CQ1324" s="1"/>
      <c r="CR1324" s="1"/>
      <c r="CS1324" s="1"/>
      <c r="CT1324" s="1"/>
      <c r="CU1324" s="1"/>
      <c r="CV1324" s="1"/>
      <c r="CW1324" s="1"/>
      <c r="CX1324" s="1"/>
      <c r="CY1324" s="1"/>
      <c r="CZ1324" s="1"/>
      <c r="DA1324" s="1"/>
      <c r="DB1324" s="1"/>
      <c r="DC1324" s="1"/>
      <c r="DD1324" s="1"/>
      <c r="DE1324" s="1"/>
      <c r="DF1324" s="1"/>
      <c r="DG1324" s="1"/>
      <c r="DH1324" s="1"/>
      <c r="DI1324" s="1"/>
      <c r="DJ1324" s="1"/>
      <c r="DK1324" s="1"/>
      <c r="DL1324" s="1"/>
      <c r="DM1324" s="1"/>
      <c r="DN1324" s="1"/>
      <c r="DO1324" s="1"/>
      <c r="DP1324" s="1"/>
      <c r="DQ1324" s="1"/>
      <c r="DR1324" s="1"/>
      <c r="DS1324" s="1"/>
      <c r="DT1324" s="1"/>
      <c r="DU1324" s="1"/>
      <c r="DV1324" s="1"/>
      <c r="DW1324" s="1"/>
      <c r="DX1324" s="1"/>
      <c r="DY1324" s="1"/>
      <c r="DZ1324" s="1"/>
      <c r="EA1324" s="1"/>
      <c r="EB1324" s="1"/>
      <c r="EC1324" s="1"/>
      <c r="ED1324" s="1"/>
      <c r="EE1324" s="1"/>
      <c r="EF1324" s="1"/>
      <c r="EG1324" s="1"/>
      <c r="EH1324" s="1"/>
      <c r="EI1324" s="1"/>
      <c r="EJ1324" s="1"/>
      <c r="EK1324" s="1"/>
      <c r="EL1324" s="1"/>
      <c r="EM1324" s="1"/>
      <c r="EN1324" s="1"/>
      <c r="EO1324" s="1"/>
      <c r="EP1324" s="1"/>
      <c r="EQ1324" s="1"/>
      <c r="ER1324" s="1"/>
      <c r="ES1324" s="1"/>
      <c r="ET1324" s="1"/>
      <c r="EU1324" s="1"/>
      <c r="EV1324" s="1"/>
      <c r="EW1324" s="1"/>
      <c r="EX1324" s="1"/>
      <c r="EY1324" s="1"/>
      <c r="EZ1324" s="1"/>
      <c r="FA1324" s="1"/>
      <c r="FB1324" s="1"/>
      <c r="FC1324" s="1"/>
      <c r="FD1324" s="1"/>
      <c r="FE1324" s="1"/>
      <c r="FF1324" s="1"/>
      <c r="FG1324" s="1"/>
      <c r="FH1324" s="1"/>
      <c r="FI1324" s="1"/>
      <c r="FJ1324" s="1"/>
      <c r="FK1324" s="1"/>
      <c r="FL1324" s="1"/>
      <c r="FM1324" s="1"/>
      <c r="FN1324" s="1"/>
      <c r="FO1324" s="1"/>
      <c r="FP1324" s="1"/>
      <c r="FQ1324" s="1"/>
      <c r="FR1324" s="1"/>
      <c r="FS1324" s="1"/>
      <c r="FT1324" s="1"/>
      <c r="FU1324" s="1"/>
      <c r="FV1324" s="1"/>
      <c r="FW1324" s="1"/>
      <c r="FX1324" s="1"/>
      <c r="FY1324" s="1"/>
      <c r="FZ1324" s="1"/>
      <c r="GA1324" s="1"/>
      <c r="GB1324" s="1"/>
      <c r="GC1324" s="1"/>
      <c r="GD1324" s="1"/>
      <c r="GE1324" s="1"/>
      <c r="GF1324" s="1"/>
      <c r="GG1324" s="1"/>
      <c r="GH1324" s="1"/>
      <c r="GI1324" s="1"/>
      <c r="GJ1324" s="1"/>
      <c r="GK1324" s="1"/>
      <c r="GL1324" s="1"/>
      <c r="GM1324" s="1"/>
      <c r="GN1324" s="1"/>
      <c r="GO1324" s="1"/>
      <c r="GP1324" s="1"/>
      <c r="GQ1324" s="1"/>
      <c r="GR1324" s="1"/>
      <c r="GS1324" s="1"/>
      <c r="GT1324" s="1"/>
      <c r="GU1324" s="1"/>
      <c r="GV1324" s="1"/>
      <c r="GW1324" s="1"/>
      <c r="GX1324" s="1"/>
      <c r="GY1324" s="1"/>
      <c r="GZ1324" s="1"/>
      <c r="HA1324" s="1"/>
      <c r="HB1324" s="1"/>
      <c r="HC1324" s="1"/>
      <c r="HD1324" s="1"/>
      <c r="HE1324" s="1"/>
      <c r="HF1324" s="1"/>
      <c r="HG1324" s="1"/>
      <c r="HH1324" s="1"/>
      <c r="HI1324" s="1"/>
      <c r="HJ1324" s="1"/>
      <c r="HK1324" s="1"/>
      <c r="HL1324" s="1"/>
      <c r="HM1324" s="1"/>
      <c r="HN1324" s="1"/>
      <c r="HO1324" s="1"/>
      <c r="HP1324" s="1"/>
      <c r="HQ1324" s="1"/>
      <c r="HR1324" s="1"/>
      <c r="HS1324" s="1"/>
      <c r="HT1324" s="1"/>
      <c r="HU1324" s="1"/>
      <c r="HV1324" s="1"/>
      <c r="HW1324" s="1"/>
      <c r="HX1324" s="1"/>
      <c r="HY1324" s="1"/>
      <c r="HZ1324" s="1"/>
      <c r="IA1324" s="1"/>
      <c r="IB1324" s="1"/>
      <c r="IC1324" s="1"/>
    </row>
    <row r="1325" s="112" customFormat="1" ht="17" customHeight="1" spans="1:237">
      <c r="A1325" s="22">
        <v>2220112</v>
      </c>
      <c r="B1325" s="185" t="s">
        <v>1493</v>
      </c>
      <c r="C1325" s="186">
        <v>0</v>
      </c>
      <c r="D1325" s="24"/>
      <c r="E1325" s="184"/>
      <c r="F1325" s="1"/>
      <c r="G1325" s="1"/>
      <c r="H1325" s="1"/>
      <c r="I1325" s="1"/>
      <c r="J1325" s="1"/>
      <c r="K1325" s="1"/>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c r="AO1325" s="1"/>
      <c r="AP1325" s="1"/>
      <c r="AQ1325" s="1"/>
      <c r="AR1325" s="1"/>
      <c r="AS1325" s="1"/>
      <c r="AT1325" s="1"/>
      <c r="AU1325" s="1"/>
      <c r="AV1325" s="1"/>
      <c r="AW1325" s="1"/>
      <c r="AX1325" s="1"/>
      <c r="AY1325" s="1"/>
      <c r="AZ1325" s="1"/>
      <c r="BA1325" s="1"/>
      <c r="BB1325" s="1"/>
      <c r="BC1325" s="1"/>
      <c r="BD1325" s="1"/>
      <c r="BE1325" s="1"/>
      <c r="BF1325" s="1"/>
      <c r="BG1325" s="1"/>
      <c r="BH1325" s="1"/>
      <c r="BI1325" s="1"/>
      <c r="BJ1325" s="1"/>
      <c r="BK1325" s="1"/>
      <c r="BL1325" s="1"/>
      <c r="BM1325" s="1"/>
      <c r="BN1325" s="1"/>
      <c r="BO1325" s="1"/>
      <c r="BP1325" s="1"/>
      <c r="BQ1325" s="1"/>
      <c r="BR1325" s="1"/>
      <c r="BS1325" s="1"/>
      <c r="BT1325" s="1"/>
      <c r="BU1325" s="1"/>
      <c r="BV1325" s="1"/>
      <c r="BW1325" s="1"/>
      <c r="BX1325" s="1"/>
      <c r="BY1325" s="1"/>
      <c r="BZ1325" s="1"/>
      <c r="CA1325" s="1"/>
      <c r="CB1325" s="1"/>
      <c r="CC1325" s="1"/>
      <c r="CD1325" s="1"/>
      <c r="CE1325" s="1"/>
      <c r="CF1325" s="1"/>
      <c r="CG1325" s="1"/>
      <c r="CH1325" s="1"/>
      <c r="CI1325" s="1"/>
      <c r="CJ1325" s="1"/>
      <c r="CK1325" s="1"/>
      <c r="CL1325" s="1"/>
      <c r="CM1325" s="1"/>
      <c r="CN1325" s="1"/>
      <c r="CO1325" s="1"/>
      <c r="CP1325" s="1"/>
      <c r="CQ1325" s="1"/>
      <c r="CR1325" s="1"/>
      <c r="CS1325" s="1"/>
      <c r="CT1325" s="1"/>
      <c r="CU1325" s="1"/>
      <c r="CV1325" s="1"/>
      <c r="CW1325" s="1"/>
      <c r="CX1325" s="1"/>
      <c r="CY1325" s="1"/>
      <c r="CZ1325" s="1"/>
      <c r="DA1325" s="1"/>
      <c r="DB1325" s="1"/>
      <c r="DC1325" s="1"/>
      <c r="DD1325" s="1"/>
      <c r="DE1325" s="1"/>
      <c r="DF1325" s="1"/>
      <c r="DG1325" s="1"/>
      <c r="DH1325" s="1"/>
      <c r="DI1325" s="1"/>
      <c r="DJ1325" s="1"/>
      <c r="DK1325" s="1"/>
      <c r="DL1325" s="1"/>
      <c r="DM1325" s="1"/>
      <c r="DN1325" s="1"/>
      <c r="DO1325" s="1"/>
      <c r="DP1325" s="1"/>
      <c r="DQ1325" s="1"/>
      <c r="DR1325" s="1"/>
      <c r="DS1325" s="1"/>
      <c r="DT1325" s="1"/>
      <c r="DU1325" s="1"/>
      <c r="DV1325" s="1"/>
      <c r="DW1325" s="1"/>
      <c r="DX1325" s="1"/>
      <c r="DY1325" s="1"/>
      <c r="DZ1325" s="1"/>
      <c r="EA1325" s="1"/>
      <c r="EB1325" s="1"/>
      <c r="EC1325" s="1"/>
      <c r="ED1325" s="1"/>
      <c r="EE1325" s="1"/>
      <c r="EF1325" s="1"/>
      <c r="EG1325" s="1"/>
      <c r="EH1325" s="1"/>
      <c r="EI1325" s="1"/>
      <c r="EJ1325" s="1"/>
      <c r="EK1325" s="1"/>
      <c r="EL1325" s="1"/>
      <c r="EM1325" s="1"/>
      <c r="EN1325" s="1"/>
      <c r="EO1325" s="1"/>
      <c r="EP1325" s="1"/>
      <c r="EQ1325" s="1"/>
      <c r="ER1325" s="1"/>
      <c r="ES1325" s="1"/>
      <c r="ET1325" s="1"/>
      <c r="EU1325" s="1"/>
      <c r="EV1325" s="1"/>
      <c r="EW1325" s="1"/>
      <c r="EX1325" s="1"/>
      <c r="EY1325" s="1"/>
      <c r="EZ1325" s="1"/>
      <c r="FA1325" s="1"/>
      <c r="FB1325" s="1"/>
      <c r="FC1325" s="1"/>
      <c r="FD1325" s="1"/>
      <c r="FE1325" s="1"/>
      <c r="FF1325" s="1"/>
      <c r="FG1325" s="1"/>
      <c r="FH1325" s="1"/>
      <c r="FI1325" s="1"/>
      <c r="FJ1325" s="1"/>
      <c r="FK1325" s="1"/>
      <c r="FL1325" s="1"/>
      <c r="FM1325" s="1"/>
      <c r="FN1325" s="1"/>
      <c r="FO1325" s="1"/>
      <c r="FP1325" s="1"/>
      <c r="FQ1325" s="1"/>
      <c r="FR1325" s="1"/>
      <c r="FS1325" s="1"/>
      <c r="FT1325" s="1"/>
      <c r="FU1325" s="1"/>
      <c r="FV1325" s="1"/>
      <c r="FW1325" s="1"/>
      <c r="FX1325" s="1"/>
      <c r="FY1325" s="1"/>
      <c r="FZ1325" s="1"/>
      <c r="GA1325" s="1"/>
      <c r="GB1325" s="1"/>
      <c r="GC1325" s="1"/>
      <c r="GD1325" s="1"/>
      <c r="GE1325" s="1"/>
      <c r="GF1325" s="1"/>
      <c r="GG1325" s="1"/>
      <c r="GH1325" s="1"/>
      <c r="GI1325" s="1"/>
      <c r="GJ1325" s="1"/>
      <c r="GK1325" s="1"/>
      <c r="GL1325" s="1"/>
      <c r="GM1325" s="1"/>
      <c r="GN1325" s="1"/>
      <c r="GO1325" s="1"/>
      <c r="GP1325" s="1"/>
      <c r="GQ1325" s="1"/>
      <c r="GR1325" s="1"/>
      <c r="GS1325" s="1"/>
      <c r="GT1325" s="1"/>
      <c r="GU1325" s="1"/>
      <c r="GV1325" s="1"/>
      <c r="GW1325" s="1"/>
      <c r="GX1325" s="1"/>
      <c r="GY1325" s="1"/>
      <c r="GZ1325" s="1"/>
      <c r="HA1325" s="1"/>
      <c r="HB1325" s="1"/>
      <c r="HC1325" s="1"/>
      <c r="HD1325" s="1"/>
      <c r="HE1325" s="1"/>
      <c r="HF1325" s="1"/>
      <c r="HG1325" s="1"/>
      <c r="HH1325" s="1"/>
      <c r="HI1325" s="1"/>
      <c r="HJ1325" s="1"/>
      <c r="HK1325" s="1"/>
      <c r="HL1325" s="1"/>
      <c r="HM1325" s="1"/>
      <c r="HN1325" s="1"/>
      <c r="HO1325" s="1"/>
      <c r="HP1325" s="1"/>
      <c r="HQ1325" s="1"/>
      <c r="HR1325" s="1"/>
      <c r="HS1325" s="1"/>
      <c r="HT1325" s="1"/>
      <c r="HU1325" s="1"/>
      <c r="HV1325" s="1"/>
      <c r="HW1325" s="1"/>
      <c r="HX1325" s="1"/>
      <c r="HY1325" s="1"/>
      <c r="HZ1325" s="1"/>
      <c r="IA1325" s="1"/>
      <c r="IB1325" s="1"/>
      <c r="IC1325" s="1"/>
    </row>
    <row r="1326" s="112" customFormat="1" ht="17" customHeight="1" spans="1:237">
      <c r="A1326" s="22">
        <v>2220113</v>
      </c>
      <c r="B1326" s="185" t="s">
        <v>1494</v>
      </c>
      <c r="C1326" s="186">
        <v>0</v>
      </c>
      <c r="D1326" s="24"/>
      <c r="E1326" s="184"/>
      <c r="F1326" s="1"/>
      <c r="G1326" s="1"/>
      <c r="H1326" s="1"/>
      <c r="I1326" s="1"/>
      <c r="J1326" s="1"/>
      <c r="K1326" s="1"/>
      <c r="L1326" s="1"/>
      <c r="M1326" s="1"/>
      <c r="N1326" s="1"/>
      <c r="O1326" s="1"/>
      <c r="P1326" s="1"/>
      <c r="Q1326" s="1"/>
      <c r="R1326" s="1"/>
      <c r="S1326" s="1"/>
      <c r="T1326" s="1"/>
      <c r="U1326" s="1"/>
      <c r="V1326" s="1"/>
      <c r="W1326" s="1"/>
      <c r="X1326" s="1"/>
      <c r="Y1326" s="1"/>
      <c r="Z1326" s="1"/>
      <c r="AA1326" s="1"/>
      <c r="AB1326" s="1"/>
      <c r="AC1326" s="1"/>
      <c r="AD1326" s="1"/>
      <c r="AE1326" s="1"/>
      <c r="AF1326" s="1"/>
      <c r="AG1326" s="1"/>
      <c r="AH1326" s="1"/>
      <c r="AI1326" s="1"/>
      <c r="AJ1326" s="1"/>
      <c r="AK1326" s="1"/>
      <c r="AL1326" s="1"/>
      <c r="AM1326" s="1"/>
      <c r="AN1326" s="1"/>
      <c r="AO1326" s="1"/>
      <c r="AP1326" s="1"/>
      <c r="AQ1326" s="1"/>
      <c r="AR1326" s="1"/>
      <c r="AS1326" s="1"/>
      <c r="AT1326" s="1"/>
      <c r="AU1326" s="1"/>
      <c r="AV1326" s="1"/>
      <c r="AW1326" s="1"/>
      <c r="AX1326" s="1"/>
      <c r="AY1326" s="1"/>
      <c r="AZ1326" s="1"/>
      <c r="BA1326" s="1"/>
      <c r="BB1326" s="1"/>
      <c r="BC1326" s="1"/>
      <c r="BD1326" s="1"/>
      <c r="BE1326" s="1"/>
      <c r="BF1326" s="1"/>
      <c r="BG1326" s="1"/>
      <c r="BH1326" s="1"/>
      <c r="BI1326" s="1"/>
      <c r="BJ1326" s="1"/>
      <c r="BK1326" s="1"/>
      <c r="BL1326" s="1"/>
      <c r="BM1326" s="1"/>
      <c r="BN1326" s="1"/>
      <c r="BO1326" s="1"/>
      <c r="BP1326" s="1"/>
      <c r="BQ1326" s="1"/>
      <c r="BR1326" s="1"/>
      <c r="BS1326" s="1"/>
      <c r="BT1326" s="1"/>
      <c r="BU1326" s="1"/>
      <c r="BV1326" s="1"/>
      <c r="BW1326" s="1"/>
      <c r="BX1326" s="1"/>
      <c r="BY1326" s="1"/>
      <c r="BZ1326" s="1"/>
      <c r="CA1326" s="1"/>
      <c r="CB1326" s="1"/>
      <c r="CC1326" s="1"/>
      <c r="CD1326" s="1"/>
      <c r="CE1326" s="1"/>
      <c r="CF1326" s="1"/>
      <c r="CG1326" s="1"/>
      <c r="CH1326" s="1"/>
      <c r="CI1326" s="1"/>
      <c r="CJ1326" s="1"/>
      <c r="CK1326" s="1"/>
      <c r="CL1326" s="1"/>
      <c r="CM1326" s="1"/>
      <c r="CN1326" s="1"/>
      <c r="CO1326" s="1"/>
      <c r="CP1326" s="1"/>
      <c r="CQ1326" s="1"/>
      <c r="CR1326" s="1"/>
      <c r="CS1326" s="1"/>
      <c r="CT1326" s="1"/>
      <c r="CU1326" s="1"/>
      <c r="CV1326" s="1"/>
      <c r="CW1326" s="1"/>
      <c r="CX1326" s="1"/>
      <c r="CY1326" s="1"/>
      <c r="CZ1326" s="1"/>
      <c r="DA1326" s="1"/>
      <c r="DB1326" s="1"/>
      <c r="DC1326" s="1"/>
      <c r="DD1326" s="1"/>
      <c r="DE1326" s="1"/>
      <c r="DF1326" s="1"/>
      <c r="DG1326" s="1"/>
      <c r="DH1326" s="1"/>
      <c r="DI1326" s="1"/>
      <c r="DJ1326" s="1"/>
      <c r="DK1326" s="1"/>
      <c r="DL1326" s="1"/>
      <c r="DM1326" s="1"/>
      <c r="DN1326" s="1"/>
      <c r="DO1326" s="1"/>
      <c r="DP1326" s="1"/>
      <c r="DQ1326" s="1"/>
      <c r="DR1326" s="1"/>
      <c r="DS1326" s="1"/>
      <c r="DT1326" s="1"/>
      <c r="DU1326" s="1"/>
      <c r="DV1326" s="1"/>
      <c r="DW1326" s="1"/>
      <c r="DX1326" s="1"/>
      <c r="DY1326" s="1"/>
      <c r="DZ1326" s="1"/>
      <c r="EA1326" s="1"/>
      <c r="EB1326" s="1"/>
      <c r="EC1326" s="1"/>
      <c r="ED1326" s="1"/>
      <c r="EE1326" s="1"/>
      <c r="EF1326" s="1"/>
      <c r="EG1326" s="1"/>
      <c r="EH1326" s="1"/>
      <c r="EI1326" s="1"/>
      <c r="EJ1326" s="1"/>
      <c r="EK1326" s="1"/>
      <c r="EL1326" s="1"/>
      <c r="EM1326" s="1"/>
      <c r="EN1326" s="1"/>
      <c r="EO1326" s="1"/>
      <c r="EP1326" s="1"/>
      <c r="EQ1326" s="1"/>
      <c r="ER1326" s="1"/>
      <c r="ES1326" s="1"/>
      <c r="ET1326" s="1"/>
      <c r="EU1326" s="1"/>
      <c r="EV1326" s="1"/>
      <c r="EW1326" s="1"/>
      <c r="EX1326" s="1"/>
      <c r="EY1326" s="1"/>
      <c r="EZ1326" s="1"/>
      <c r="FA1326" s="1"/>
      <c r="FB1326" s="1"/>
      <c r="FC1326" s="1"/>
      <c r="FD1326" s="1"/>
      <c r="FE1326" s="1"/>
      <c r="FF1326" s="1"/>
      <c r="FG1326" s="1"/>
      <c r="FH1326" s="1"/>
      <c r="FI1326" s="1"/>
      <c r="FJ1326" s="1"/>
      <c r="FK1326" s="1"/>
      <c r="FL1326" s="1"/>
      <c r="FM1326" s="1"/>
      <c r="FN1326" s="1"/>
      <c r="FO1326" s="1"/>
      <c r="FP1326" s="1"/>
      <c r="FQ1326" s="1"/>
      <c r="FR1326" s="1"/>
      <c r="FS1326" s="1"/>
      <c r="FT1326" s="1"/>
      <c r="FU1326" s="1"/>
      <c r="FV1326" s="1"/>
      <c r="FW1326" s="1"/>
      <c r="FX1326" s="1"/>
      <c r="FY1326" s="1"/>
      <c r="FZ1326" s="1"/>
      <c r="GA1326" s="1"/>
      <c r="GB1326" s="1"/>
      <c r="GC1326" s="1"/>
      <c r="GD1326" s="1"/>
      <c r="GE1326" s="1"/>
      <c r="GF1326" s="1"/>
      <c r="GG1326" s="1"/>
      <c r="GH1326" s="1"/>
      <c r="GI1326" s="1"/>
      <c r="GJ1326" s="1"/>
      <c r="GK1326" s="1"/>
      <c r="GL1326" s="1"/>
      <c r="GM1326" s="1"/>
      <c r="GN1326" s="1"/>
      <c r="GO1326" s="1"/>
      <c r="GP1326" s="1"/>
      <c r="GQ1326" s="1"/>
      <c r="GR1326" s="1"/>
      <c r="GS1326" s="1"/>
      <c r="GT1326" s="1"/>
      <c r="GU1326" s="1"/>
      <c r="GV1326" s="1"/>
      <c r="GW1326" s="1"/>
      <c r="GX1326" s="1"/>
      <c r="GY1326" s="1"/>
      <c r="GZ1326" s="1"/>
      <c r="HA1326" s="1"/>
      <c r="HB1326" s="1"/>
      <c r="HC1326" s="1"/>
      <c r="HD1326" s="1"/>
      <c r="HE1326" s="1"/>
      <c r="HF1326" s="1"/>
      <c r="HG1326" s="1"/>
      <c r="HH1326" s="1"/>
      <c r="HI1326" s="1"/>
      <c r="HJ1326" s="1"/>
      <c r="HK1326" s="1"/>
      <c r="HL1326" s="1"/>
      <c r="HM1326" s="1"/>
      <c r="HN1326" s="1"/>
      <c r="HO1326" s="1"/>
      <c r="HP1326" s="1"/>
      <c r="HQ1326" s="1"/>
      <c r="HR1326" s="1"/>
      <c r="HS1326" s="1"/>
      <c r="HT1326" s="1"/>
      <c r="HU1326" s="1"/>
      <c r="HV1326" s="1"/>
      <c r="HW1326" s="1"/>
      <c r="HX1326" s="1"/>
      <c r="HY1326" s="1"/>
      <c r="HZ1326" s="1"/>
      <c r="IA1326" s="1"/>
      <c r="IB1326" s="1"/>
      <c r="IC1326" s="1"/>
    </row>
    <row r="1327" s="112" customFormat="1" ht="17" customHeight="1" spans="1:237">
      <c r="A1327" s="22">
        <v>2220114</v>
      </c>
      <c r="B1327" s="185" t="s">
        <v>1495</v>
      </c>
      <c r="C1327" s="186">
        <v>0</v>
      </c>
      <c r="D1327" s="24"/>
      <c r="E1327" s="184"/>
      <c r="F1327" s="1"/>
      <c r="G1327" s="1"/>
      <c r="H1327" s="1"/>
      <c r="I1327" s="1"/>
      <c r="J1327" s="1"/>
      <c r="K1327" s="1"/>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1"/>
      <c r="AM1327" s="1"/>
      <c r="AN1327" s="1"/>
      <c r="AO1327" s="1"/>
      <c r="AP1327" s="1"/>
      <c r="AQ1327" s="1"/>
      <c r="AR1327" s="1"/>
      <c r="AS1327" s="1"/>
      <c r="AT1327" s="1"/>
      <c r="AU1327" s="1"/>
      <c r="AV1327" s="1"/>
      <c r="AW1327" s="1"/>
      <c r="AX1327" s="1"/>
      <c r="AY1327" s="1"/>
      <c r="AZ1327" s="1"/>
      <c r="BA1327" s="1"/>
      <c r="BB1327" s="1"/>
      <c r="BC1327" s="1"/>
      <c r="BD1327" s="1"/>
      <c r="BE1327" s="1"/>
      <c r="BF1327" s="1"/>
      <c r="BG1327" s="1"/>
      <c r="BH1327" s="1"/>
      <c r="BI1327" s="1"/>
      <c r="BJ1327" s="1"/>
      <c r="BK1327" s="1"/>
      <c r="BL1327" s="1"/>
      <c r="BM1327" s="1"/>
      <c r="BN1327" s="1"/>
      <c r="BO1327" s="1"/>
      <c r="BP1327" s="1"/>
      <c r="BQ1327" s="1"/>
      <c r="BR1327" s="1"/>
      <c r="BS1327" s="1"/>
      <c r="BT1327" s="1"/>
      <c r="BU1327" s="1"/>
      <c r="BV1327" s="1"/>
      <c r="BW1327" s="1"/>
      <c r="BX1327" s="1"/>
      <c r="BY1327" s="1"/>
      <c r="BZ1327" s="1"/>
      <c r="CA1327" s="1"/>
      <c r="CB1327" s="1"/>
      <c r="CC1327" s="1"/>
      <c r="CD1327" s="1"/>
      <c r="CE1327" s="1"/>
      <c r="CF1327" s="1"/>
      <c r="CG1327" s="1"/>
      <c r="CH1327" s="1"/>
      <c r="CI1327" s="1"/>
      <c r="CJ1327" s="1"/>
      <c r="CK1327" s="1"/>
      <c r="CL1327" s="1"/>
      <c r="CM1327" s="1"/>
      <c r="CN1327" s="1"/>
      <c r="CO1327" s="1"/>
      <c r="CP1327" s="1"/>
      <c r="CQ1327" s="1"/>
      <c r="CR1327" s="1"/>
      <c r="CS1327" s="1"/>
      <c r="CT1327" s="1"/>
      <c r="CU1327" s="1"/>
      <c r="CV1327" s="1"/>
      <c r="CW1327" s="1"/>
      <c r="CX1327" s="1"/>
      <c r="CY1327" s="1"/>
      <c r="CZ1327" s="1"/>
      <c r="DA1327" s="1"/>
      <c r="DB1327" s="1"/>
      <c r="DC1327" s="1"/>
      <c r="DD1327" s="1"/>
      <c r="DE1327" s="1"/>
      <c r="DF1327" s="1"/>
      <c r="DG1327" s="1"/>
      <c r="DH1327" s="1"/>
      <c r="DI1327" s="1"/>
      <c r="DJ1327" s="1"/>
      <c r="DK1327" s="1"/>
      <c r="DL1327" s="1"/>
      <c r="DM1327" s="1"/>
      <c r="DN1327" s="1"/>
      <c r="DO1327" s="1"/>
      <c r="DP1327" s="1"/>
      <c r="DQ1327" s="1"/>
      <c r="DR1327" s="1"/>
      <c r="DS1327" s="1"/>
      <c r="DT1327" s="1"/>
      <c r="DU1327" s="1"/>
      <c r="DV1327" s="1"/>
      <c r="DW1327" s="1"/>
      <c r="DX1327" s="1"/>
      <c r="DY1327" s="1"/>
      <c r="DZ1327" s="1"/>
      <c r="EA1327" s="1"/>
      <c r="EB1327" s="1"/>
      <c r="EC1327" s="1"/>
      <c r="ED1327" s="1"/>
      <c r="EE1327" s="1"/>
      <c r="EF1327" s="1"/>
      <c r="EG1327" s="1"/>
      <c r="EH1327" s="1"/>
      <c r="EI1327" s="1"/>
      <c r="EJ1327" s="1"/>
      <c r="EK1327" s="1"/>
      <c r="EL1327" s="1"/>
      <c r="EM1327" s="1"/>
      <c r="EN1327" s="1"/>
      <c r="EO1327" s="1"/>
      <c r="EP1327" s="1"/>
      <c r="EQ1327" s="1"/>
      <c r="ER1327" s="1"/>
      <c r="ES1327" s="1"/>
      <c r="ET1327" s="1"/>
      <c r="EU1327" s="1"/>
      <c r="EV1327" s="1"/>
      <c r="EW1327" s="1"/>
      <c r="EX1327" s="1"/>
      <c r="EY1327" s="1"/>
      <c r="EZ1327" s="1"/>
      <c r="FA1327" s="1"/>
      <c r="FB1327" s="1"/>
      <c r="FC1327" s="1"/>
      <c r="FD1327" s="1"/>
      <c r="FE1327" s="1"/>
      <c r="FF1327" s="1"/>
      <c r="FG1327" s="1"/>
      <c r="FH1327" s="1"/>
      <c r="FI1327" s="1"/>
      <c r="FJ1327" s="1"/>
      <c r="FK1327" s="1"/>
      <c r="FL1327" s="1"/>
      <c r="FM1327" s="1"/>
      <c r="FN1327" s="1"/>
      <c r="FO1327" s="1"/>
      <c r="FP1327" s="1"/>
      <c r="FQ1327" s="1"/>
      <c r="FR1327" s="1"/>
      <c r="FS1327" s="1"/>
      <c r="FT1327" s="1"/>
      <c r="FU1327" s="1"/>
      <c r="FV1327" s="1"/>
      <c r="FW1327" s="1"/>
      <c r="FX1327" s="1"/>
      <c r="FY1327" s="1"/>
      <c r="FZ1327" s="1"/>
      <c r="GA1327" s="1"/>
      <c r="GB1327" s="1"/>
      <c r="GC1327" s="1"/>
      <c r="GD1327" s="1"/>
      <c r="GE1327" s="1"/>
      <c r="GF1327" s="1"/>
      <c r="GG1327" s="1"/>
      <c r="GH1327" s="1"/>
      <c r="GI1327" s="1"/>
      <c r="GJ1327" s="1"/>
      <c r="GK1327" s="1"/>
      <c r="GL1327" s="1"/>
      <c r="GM1327" s="1"/>
      <c r="GN1327" s="1"/>
      <c r="GO1327" s="1"/>
      <c r="GP1327" s="1"/>
      <c r="GQ1327" s="1"/>
      <c r="GR1327" s="1"/>
      <c r="GS1327" s="1"/>
      <c r="GT1327" s="1"/>
      <c r="GU1327" s="1"/>
      <c r="GV1327" s="1"/>
      <c r="GW1327" s="1"/>
      <c r="GX1327" s="1"/>
      <c r="GY1327" s="1"/>
      <c r="GZ1327" s="1"/>
      <c r="HA1327" s="1"/>
      <c r="HB1327" s="1"/>
      <c r="HC1327" s="1"/>
      <c r="HD1327" s="1"/>
      <c r="HE1327" s="1"/>
      <c r="HF1327" s="1"/>
      <c r="HG1327" s="1"/>
      <c r="HH1327" s="1"/>
      <c r="HI1327" s="1"/>
      <c r="HJ1327" s="1"/>
      <c r="HK1327" s="1"/>
      <c r="HL1327" s="1"/>
      <c r="HM1327" s="1"/>
      <c r="HN1327" s="1"/>
      <c r="HO1327" s="1"/>
      <c r="HP1327" s="1"/>
      <c r="HQ1327" s="1"/>
      <c r="HR1327" s="1"/>
      <c r="HS1327" s="1"/>
      <c r="HT1327" s="1"/>
      <c r="HU1327" s="1"/>
      <c r="HV1327" s="1"/>
      <c r="HW1327" s="1"/>
      <c r="HX1327" s="1"/>
      <c r="HY1327" s="1"/>
      <c r="HZ1327" s="1"/>
      <c r="IA1327" s="1"/>
      <c r="IB1327" s="1"/>
      <c r="IC1327" s="1"/>
    </row>
    <row r="1328" s="112" customFormat="1" ht="17" customHeight="1" spans="1:237">
      <c r="A1328" s="22">
        <v>2220115</v>
      </c>
      <c r="B1328" s="185" t="s">
        <v>1496</v>
      </c>
      <c r="C1328" s="186">
        <v>0</v>
      </c>
      <c r="D1328" s="24"/>
      <c r="E1328" s="184"/>
      <c r="F1328" s="1"/>
      <c r="G1328" s="1"/>
      <c r="H1328" s="1"/>
      <c r="I1328" s="1"/>
      <c r="J1328" s="1"/>
      <c r="K1328" s="1"/>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1"/>
      <c r="AM1328" s="1"/>
      <c r="AN1328" s="1"/>
      <c r="AO1328" s="1"/>
      <c r="AP1328" s="1"/>
      <c r="AQ1328" s="1"/>
      <c r="AR1328" s="1"/>
      <c r="AS1328" s="1"/>
      <c r="AT1328" s="1"/>
      <c r="AU1328" s="1"/>
      <c r="AV1328" s="1"/>
      <c r="AW1328" s="1"/>
      <c r="AX1328" s="1"/>
      <c r="AY1328" s="1"/>
      <c r="AZ1328" s="1"/>
      <c r="BA1328" s="1"/>
      <c r="BB1328" s="1"/>
      <c r="BC1328" s="1"/>
      <c r="BD1328" s="1"/>
      <c r="BE1328" s="1"/>
      <c r="BF1328" s="1"/>
      <c r="BG1328" s="1"/>
      <c r="BH1328" s="1"/>
      <c r="BI1328" s="1"/>
      <c r="BJ1328" s="1"/>
      <c r="BK1328" s="1"/>
      <c r="BL1328" s="1"/>
      <c r="BM1328" s="1"/>
      <c r="BN1328" s="1"/>
      <c r="BO1328" s="1"/>
      <c r="BP1328" s="1"/>
      <c r="BQ1328" s="1"/>
      <c r="BR1328" s="1"/>
      <c r="BS1328" s="1"/>
      <c r="BT1328" s="1"/>
      <c r="BU1328" s="1"/>
      <c r="BV1328" s="1"/>
      <c r="BW1328" s="1"/>
      <c r="BX1328" s="1"/>
      <c r="BY1328" s="1"/>
      <c r="BZ1328" s="1"/>
      <c r="CA1328" s="1"/>
      <c r="CB1328" s="1"/>
      <c r="CC1328" s="1"/>
      <c r="CD1328" s="1"/>
      <c r="CE1328" s="1"/>
      <c r="CF1328" s="1"/>
      <c r="CG1328" s="1"/>
      <c r="CH1328" s="1"/>
      <c r="CI1328" s="1"/>
      <c r="CJ1328" s="1"/>
      <c r="CK1328" s="1"/>
      <c r="CL1328" s="1"/>
      <c r="CM1328" s="1"/>
      <c r="CN1328" s="1"/>
      <c r="CO1328" s="1"/>
      <c r="CP1328" s="1"/>
      <c r="CQ1328" s="1"/>
      <c r="CR1328" s="1"/>
      <c r="CS1328" s="1"/>
      <c r="CT1328" s="1"/>
      <c r="CU1328" s="1"/>
      <c r="CV1328" s="1"/>
      <c r="CW1328" s="1"/>
      <c r="CX1328" s="1"/>
      <c r="CY1328" s="1"/>
      <c r="CZ1328" s="1"/>
      <c r="DA1328" s="1"/>
      <c r="DB1328" s="1"/>
      <c r="DC1328" s="1"/>
      <c r="DD1328" s="1"/>
      <c r="DE1328" s="1"/>
      <c r="DF1328" s="1"/>
      <c r="DG1328" s="1"/>
      <c r="DH1328" s="1"/>
      <c r="DI1328" s="1"/>
      <c r="DJ1328" s="1"/>
      <c r="DK1328" s="1"/>
      <c r="DL1328" s="1"/>
      <c r="DM1328" s="1"/>
      <c r="DN1328" s="1"/>
      <c r="DO1328" s="1"/>
      <c r="DP1328" s="1"/>
      <c r="DQ1328" s="1"/>
      <c r="DR1328" s="1"/>
      <c r="DS1328" s="1"/>
      <c r="DT1328" s="1"/>
      <c r="DU1328" s="1"/>
      <c r="DV1328" s="1"/>
      <c r="DW1328" s="1"/>
      <c r="DX1328" s="1"/>
      <c r="DY1328" s="1"/>
      <c r="DZ1328" s="1"/>
      <c r="EA1328" s="1"/>
      <c r="EB1328" s="1"/>
      <c r="EC1328" s="1"/>
      <c r="ED1328" s="1"/>
      <c r="EE1328" s="1"/>
      <c r="EF1328" s="1"/>
      <c r="EG1328" s="1"/>
      <c r="EH1328" s="1"/>
      <c r="EI1328" s="1"/>
      <c r="EJ1328" s="1"/>
      <c r="EK1328" s="1"/>
      <c r="EL1328" s="1"/>
      <c r="EM1328" s="1"/>
      <c r="EN1328" s="1"/>
      <c r="EO1328" s="1"/>
      <c r="EP1328" s="1"/>
      <c r="EQ1328" s="1"/>
      <c r="ER1328" s="1"/>
      <c r="ES1328" s="1"/>
      <c r="ET1328" s="1"/>
      <c r="EU1328" s="1"/>
      <c r="EV1328" s="1"/>
      <c r="EW1328" s="1"/>
      <c r="EX1328" s="1"/>
      <c r="EY1328" s="1"/>
      <c r="EZ1328" s="1"/>
      <c r="FA1328" s="1"/>
      <c r="FB1328" s="1"/>
      <c r="FC1328" s="1"/>
      <c r="FD1328" s="1"/>
      <c r="FE1328" s="1"/>
      <c r="FF1328" s="1"/>
      <c r="FG1328" s="1"/>
      <c r="FH1328" s="1"/>
      <c r="FI1328" s="1"/>
      <c r="FJ1328" s="1"/>
      <c r="FK1328" s="1"/>
      <c r="FL1328" s="1"/>
      <c r="FM1328" s="1"/>
      <c r="FN1328" s="1"/>
      <c r="FO1328" s="1"/>
      <c r="FP1328" s="1"/>
      <c r="FQ1328" s="1"/>
      <c r="FR1328" s="1"/>
      <c r="FS1328" s="1"/>
      <c r="FT1328" s="1"/>
      <c r="FU1328" s="1"/>
      <c r="FV1328" s="1"/>
      <c r="FW1328" s="1"/>
      <c r="FX1328" s="1"/>
      <c r="FY1328" s="1"/>
      <c r="FZ1328" s="1"/>
      <c r="GA1328" s="1"/>
      <c r="GB1328" s="1"/>
      <c r="GC1328" s="1"/>
      <c r="GD1328" s="1"/>
      <c r="GE1328" s="1"/>
      <c r="GF1328" s="1"/>
      <c r="GG1328" s="1"/>
      <c r="GH1328" s="1"/>
      <c r="GI1328" s="1"/>
      <c r="GJ1328" s="1"/>
      <c r="GK1328" s="1"/>
      <c r="GL1328" s="1"/>
      <c r="GM1328" s="1"/>
      <c r="GN1328" s="1"/>
      <c r="GO1328" s="1"/>
      <c r="GP1328" s="1"/>
      <c r="GQ1328" s="1"/>
      <c r="GR1328" s="1"/>
      <c r="GS1328" s="1"/>
      <c r="GT1328" s="1"/>
      <c r="GU1328" s="1"/>
      <c r="GV1328" s="1"/>
      <c r="GW1328" s="1"/>
      <c r="GX1328" s="1"/>
      <c r="GY1328" s="1"/>
      <c r="GZ1328" s="1"/>
      <c r="HA1328" s="1"/>
      <c r="HB1328" s="1"/>
      <c r="HC1328" s="1"/>
      <c r="HD1328" s="1"/>
      <c r="HE1328" s="1"/>
      <c r="HF1328" s="1"/>
      <c r="HG1328" s="1"/>
      <c r="HH1328" s="1"/>
      <c r="HI1328" s="1"/>
      <c r="HJ1328" s="1"/>
      <c r="HK1328" s="1"/>
      <c r="HL1328" s="1"/>
      <c r="HM1328" s="1"/>
      <c r="HN1328" s="1"/>
      <c r="HO1328" s="1"/>
      <c r="HP1328" s="1"/>
      <c r="HQ1328" s="1"/>
      <c r="HR1328" s="1"/>
      <c r="HS1328" s="1"/>
      <c r="HT1328" s="1"/>
      <c r="HU1328" s="1"/>
      <c r="HV1328" s="1"/>
      <c r="HW1328" s="1"/>
      <c r="HX1328" s="1"/>
      <c r="HY1328" s="1"/>
      <c r="HZ1328" s="1"/>
      <c r="IA1328" s="1"/>
      <c r="IB1328" s="1"/>
      <c r="IC1328" s="1"/>
    </row>
    <row r="1329" s="112" customFormat="1" ht="17" customHeight="1" spans="1:237">
      <c r="A1329" s="22">
        <v>2220118</v>
      </c>
      <c r="B1329" s="185" t="s">
        <v>1497</v>
      </c>
      <c r="C1329" s="186">
        <v>0</v>
      </c>
      <c r="D1329" s="24"/>
      <c r="E1329" s="184"/>
      <c r="F1329" s="1"/>
      <c r="G1329" s="1"/>
      <c r="H1329" s="1"/>
      <c r="I1329" s="1"/>
      <c r="J1329" s="1"/>
      <c r="K1329" s="1"/>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c r="AM1329" s="1"/>
      <c r="AN1329" s="1"/>
      <c r="AO1329" s="1"/>
      <c r="AP1329" s="1"/>
      <c r="AQ1329" s="1"/>
      <c r="AR1329" s="1"/>
      <c r="AS1329" s="1"/>
      <c r="AT1329" s="1"/>
      <c r="AU1329" s="1"/>
      <c r="AV1329" s="1"/>
      <c r="AW1329" s="1"/>
      <c r="AX1329" s="1"/>
      <c r="AY1329" s="1"/>
      <c r="AZ1329" s="1"/>
      <c r="BA1329" s="1"/>
      <c r="BB1329" s="1"/>
      <c r="BC1329" s="1"/>
      <c r="BD1329" s="1"/>
      <c r="BE1329" s="1"/>
      <c r="BF1329" s="1"/>
      <c r="BG1329" s="1"/>
      <c r="BH1329" s="1"/>
      <c r="BI1329" s="1"/>
      <c r="BJ1329" s="1"/>
      <c r="BK1329" s="1"/>
      <c r="BL1329" s="1"/>
      <c r="BM1329" s="1"/>
      <c r="BN1329" s="1"/>
      <c r="BO1329" s="1"/>
      <c r="BP1329" s="1"/>
      <c r="BQ1329" s="1"/>
      <c r="BR1329" s="1"/>
      <c r="BS1329" s="1"/>
      <c r="BT1329" s="1"/>
      <c r="BU1329" s="1"/>
      <c r="BV1329" s="1"/>
      <c r="BW1329" s="1"/>
      <c r="BX1329" s="1"/>
      <c r="BY1329" s="1"/>
      <c r="BZ1329" s="1"/>
      <c r="CA1329" s="1"/>
      <c r="CB1329" s="1"/>
      <c r="CC1329" s="1"/>
      <c r="CD1329" s="1"/>
      <c r="CE1329" s="1"/>
      <c r="CF1329" s="1"/>
      <c r="CG1329" s="1"/>
      <c r="CH1329" s="1"/>
      <c r="CI1329" s="1"/>
      <c r="CJ1329" s="1"/>
      <c r="CK1329" s="1"/>
      <c r="CL1329" s="1"/>
      <c r="CM1329" s="1"/>
      <c r="CN1329" s="1"/>
      <c r="CO1329" s="1"/>
      <c r="CP1329" s="1"/>
      <c r="CQ1329" s="1"/>
      <c r="CR1329" s="1"/>
      <c r="CS1329" s="1"/>
      <c r="CT1329" s="1"/>
      <c r="CU1329" s="1"/>
      <c r="CV1329" s="1"/>
      <c r="CW1329" s="1"/>
      <c r="CX1329" s="1"/>
      <c r="CY1329" s="1"/>
      <c r="CZ1329" s="1"/>
      <c r="DA1329" s="1"/>
      <c r="DB1329" s="1"/>
      <c r="DC1329" s="1"/>
      <c r="DD1329" s="1"/>
      <c r="DE1329" s="1"/>
      <c r="DF1329" s="1"/>
      <c r="DG1329" s="1"/>
      <c r="DH1329" s="1"/>
      <c r="DI1329" s="1"/>
      <c r="DJ1329" s="1"/>
      <c r="DK1329" s="1"/>
      <c r="DL1329" s="1"/>
      <c r="DM1329" s="1"/>
      <c r="DN1329" s="1"/>
      <c r="DO1329" s="1"/>
      <c r="DP1329" s="1"/>
      <c r="DQ1329" s="1"/>
      <c r="DR1329" s="1"/>
      <c r="DS1329" s="1"/>
      <c r="DT1329" s="1"/>
      <c r="DU1329" s="1"/>
      <c r="DV1329" s="1"/>
      <c r="DW1329" s="1"/>
      <c r="DX1329" s="1"/>
      <c r="DY1329" s="1"/>
      <c r="DZ1329" s="1"/>
      <c r="EA1329" s="1"/>
      <c r="EB1329" s="1"/>
      <c r="EC1329" s="1"/>
      <c r="ED1329" s="1"/>
      <c r="EE1329" s="1"/>
      <c r="EF1329" s="1"/>
      <c r="EG1329" s="1"/>
      <c r="EH1329" s="1"/>
      <c r="EI1329" s="1"/>
      <c r="EJ1329" s="1"/>
      <c r="EK1329" s="1"/>
      <c r="EL1329" s="1"/>
      <c r="EM1329" s="1"/>
      <c r="EN1329" s="1"/>
      <c r="EO1329" s="1"/>
      <c r="EP1329" s="1"/>
      <c r="EQ1329" s="1"/>
      <c r="ER1329" s="1"/>
      <c r="ES1329" s="1"/>
      <c r="ET1329" s="1"/>
      <c r="EU1329" s="1"/>
      <c r="EV1329" s="1"/>
      <c r="EW1329" s="1"/>
      <c r="EX1329" s="1"/>
      <c r="EY1329" s="1"/>
      <c r="EZ1329" s="1"/>
      <c r="FA1329" s="1"/>
      <c r="FB1329" s="1"/>
      <c r="FC1329" s="1"/>
      <c r="FD1329" s="1"/>
      <c r="FE1329" s="1"/>
      <c r="FF1329" s="1"/>
      <c r="FG1329" s="1"/>
      <c r="FH1329" s="1"/>
      <c r="FI1329" s="1"/>
      <c r="FJ1329" s="1"/>
      <c r="FK1329" s="1"/>
      <c r="FL1329" s="1"/>
      <c r="FM1329" s="1"/>
      <c r="FN1329" s="1"/>
      <c r="FO1329" s="1"/>
      <c r="FP1329" s="1"/>
      <c r="FQ1329" s="1"/>
      <c r="FR1329" s="1"/>
      <c r="FS1329" s="1"/>
      <c r="FT1329" s="1"/>
      <c r="FU1329" s="1"/>
      <c r="FV1329" s="1"/>
      <c r="FW1329" s="1"/>
      <c r="FX1329" s="1"/>
      <c r="FY1329" s="1"/>
      <c r="FZ1329" s="1"/>
      <c r="GA1329" s="1"/>
      <c r="GB1329" s="1"/>
      <c r="GC1329" s="1"/>
      <c r="GD1329" s="1"/>
      <c r="GE1329" s="1"/>
      <c r="GF1329" s="1"/>
      <c r="GG1329" s="1"/>
      <c r="GH1329" s="1"/>
      <c r="GI1329" s="1"/>
      <c r="GJ1329" s="1"/>
      <c r="GK1329" s="1"/>
      <c r="GL1329" s="1"/>
      <c r="GM1329" s="1"/>
      <c r="GN1329" s="1"/>
      <c r="GO1329" s="1"/>
      <c r="GP1329" s="1"/>
      <c r="GQ1329" s="1"/>
      <c r="GR1329" s="1"/>
      <c r="GS1329" s="1"/>
      <c r="GT1329" s="1"/>
      <c r="GU1329" s="1"/>
      <c r="GV1329" s="1"/>
      <c r="GW1329" s="1"/>
      <c r="GX1329" s="1"/>
      <c r="GY1329" s="1"/>
      <c r="GZ1329" s="1"/>
      <c r="HA1329" s="1"/>
      <c r="HB1329" s="1"/>
      <c r="HC1329" s="1"/>
      <c r="HD1329" s="1"/>
      <c r="HE1329" s="1"/>
      <c r="HF1329" s="1"/>
      <c r="HG1329" s="1"/>
      <c r="HH1329" s="1"/>
      <c r="HI1329" s="1"/>
      <c r="HJ1329" s="1"/>
      <c r="HK1329" s="1"/>
      <c r="HL1329" s="1"/>
      <c r="HM1329" s="1"/>
      <c r="HN1329" s="1"/>
      <c r="HO1329" s="1"/>
      <c r="HP1329" s="1"/>
      <c r="HQ1329" s="1"/>
      <c r="HR1329" s="1"/>
      <c r="HS1329" s="1"/>
      <c r="HT1329" s="1"/>
      <c r="HU1329" s="1"/>
      <c r="HV1329" s="1"/>
      <c r="HW1329" s="1"/>
      <c r="HX1329" s="1"/>
      <c r="HY1329" s="1"/>
      <c r="HZ1329" s="1"/>
      <c r="IA1329" s="1"/>
      <c r="IB1329" s="1"/>
      <c r="IC1329" s="1"/>
    </row>
    <row r="1330" s="112" customFormat="1" ht="17" customHeight="1" spans="1:237">
      <c r="A1330" s="22">
        <v>2220150</v>
      </c>
      <c r="B1330" s="185" t="s">
        <v>482</v>
      </c>
      <c r="C1330" s="186">
        <v>0</v>
      </c>
      <c r="D1330" s="24"/>
      <c r="E1330" s="184"/>
      <c r="F1330" s="1"/>
      <c r="G1330" s="1"/>
      <c r="H1330" s="1"/>
      <c r="I1330" s="1"/>
      <c r="J1330" s="1"/>
      <c r="K1330" s="1"/>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c r="AM1330" s="1"/>
      <c r="AN1330" s="1"/>
      <c r="AO1330" s="1"/>
      <c r="AP1330" s="1"/>
      <c r="AQ1330" s="1"/>
      <c r="AR1330" s="1"/>
      <c r="AS1330" s="1"/>
      <c r="AT1330" s="1"/>
      <c r="AU1330" s="1"/>
      <c r="AV1330" s="1"/>
      <c r="AW1330" s="1"/>
      <c r="AX1330" s="1"/>
      <c r="AY1330" s="1"/>
      <c r="AZ1330" s="1"/>
      <c r="BA1330" s="1"/>
      <c r="BB1330" s="1"/>
      <c r="BC1330" s="1"/>
      <c r="BD1330" s="1"/>
      <c r="BE1330" s="1"/>
      <c r="BF1330" s="1"/>
      <c r="BG1330" s="1"/>
      <c r="BH1330" s="1"/>
      <c r="BI1330" s="1"/>
      <c r="BJ1330" s="1"/>
      <c r="BK1330" s="1"/>
      <c r="BL1330" s="1"/>
      <c r="BM1330" s="1"/>
      <c r="BN1330" s="1"/>
      <c r="BO1330" s="1"/>
      <c r="BP1330" s="1"/>
      <c r="BQ1330" s="1"/>
      <c r="BR1330" s="1"/>
      <c r="BS1330" s="1"/>
      <c r="BT1330" s="1"/>
      <c r="BU1330" s="1"/>
      <c r="BV1330" s="1"/>
      <c r="BW1330" s="1"/>
      <c r="BX1330" s="1"/>
      <c r="BY1330" s="1"/>
      <c r="BZ1330" s="1"/>
      <c r="CA1330" s="1"/>
      <c r="CB1330" s="1"/>
      <c r="CC1330" s="1"/>
      <c r="CD1330" s="1"/>
      <c r="CE1330" s="1"/>
      <c r="CF1330" s="1"/>
      <c r="CG1330" s="1"/>
      <c r="CH1330" s="1"/>
      <c r="CI1330" s="1"/>
      <c r="CJ1330" s="1"/>
      <c r="CK1330" s="1"/>
      <c r="CL1330" s="1"/>
      <c r="CM1330" s="1"/>
      <c r="CN1330" s="1"/>
      <c r="CO1330" s="1"/>
      <c r="CP1330" s="1"/>
      <c r="CQ1330" s="1"/>
      <c r="CR1330" s="1"/>
      <c r="CS1330" s="1"/>
      <c r="CT1330" s="1"/>
      <c r="CU1330" s="1"/>
      <c r="CV1330" s="1"/>
      <c r="CW1330" s="1"/>
      <c r="CX1330" s="1"/>
      <c r="CY1330" s="1"/>
      <c r="CZ1330" s="1"/>
      <c r="DA1330" s="1"/>
      <c r="DB1330" s="1"/>
      <c r="DC1330" s="1"/>
      <c r="DD1330" s="1"/>
      <c r="DE1330" s="1"/>
      <c r="DF1330" s="1"/>
      <c r="DG1330" s="1"/>
      <c r="DH1330" s="1"/>
      <c r="DI1330" s="1"/>
      <c r="DJ1330" s="1"/>
      <c r="DK1330" s="1"/>
      <c r="DL1330" s="1"/>
      <c r="DM1330" s="1"/>
      <c r="DN1330" s="1"/>
      <c r="DO1330" s="1"/>
      <c r="DP1330" s="1"/>
      <c r="DQ1330" s="1"/>
      <c r="DR1330" s="1"/>
      <c r="DS1330" s="1"/>
      <c r="DT1330" s="1"/>
      <c r="DU1330" s="1"/>
      <c r="DV1330" s="1"/>
      <c r="DW1330" s="1"/>
      <c r="DX1330" s="1"/>
      <c r="DY1330" s="1"/>
      <c r="DZ1330" s="1"/>
      <c r="EA1330" s="1"/>
      <c r="EB1330" s="1"/>
      <c r="EC1330" s="1"/>
      <c r="ED1330" s="1"/>
      <c r="EE1330" s="1"/>
      <c r="EF1330" s="1"/>
      <c r="EG1330" s="1"/>
      <c r="EH1330" s="1"/>
      <c r="EI1330" s="1"/>
      <c r="EJ1330" s="1"/>
      <c r="EK1330" s="1"/>
      <c r="EL1330" s="1"/>
      <c r="EM1330" s="1"/>
      <c r="EN1330" s="1"/>
      <c r="EO1330" s="1"/>
      <c r="EP1330" s="1"/>
      <c r="EQ1330" s="1"/>
      <c r="ER1330" s="1"/>
      <c r="ES1330" s="1"/>
      <c r="ET1330" s="1"/>
      <c r="EU1330" s="1"/>
      <c r="EV1330" s="1"/>
      <c r="EW1330" s="1"/>
      <c r="EX1330" s="1"/>
      <c r="EY1330" s="1"/>
      <c r="EZ1330" s="1"/>
      <c r="FA1330" s="1"/>
      <c r="FB1330" s="1"/>
      <c r="FC1330" s="1"/>
      <c r="FD1330" s="1"/>
      <c r="FE1330" s="1"/>
      <c r="FF1330" s="1"/>
      <c r="FG1330" s="1"/>
      <c r="FH1330" s="1"/>
      <c r="FI1330" s="1"/>
      <c r="FJ1330" s="1"/>
      <c r="FK1330" s="1"/>
      <c r="FL1330" s="1"/>
      <c r="FM1330" s="1"/>
      <c r="FN1330" s="1"/>
      <c r="FO1330" s="1"/>
      <c r="FP1330" s="1"/>
      <c r="FQ1330" s="1"/>
      <c r="FR1330" s="1"/>
      <c r="FS1330" s="1"/>
      <c r="FT1330" s="1"/>
      <c r="FU1330" s="1"/>
      <c r="FV1330" s="1"/>
      <c r="FW1330" s="1"/>
      <c r="FX1330" s="1"/>
      <c r="FY1330" s="1"/>
      <c r="FZ1330" s="1"/>
      <c r="GA1330" s="1"/>
      <c r="GB1330" s="1"/>
      <c r="GC1330" s="1"/>
      <c r="GD1330" s="1"/>
      <c r="GE1330" s="1"/>
      <c r="GF1330" s="1"/>
      <c r="GG1330" s="1"/>
      <c r="GH1330" s="1"/>
      <c r="GI1330" s="1"/>
      <c r="GJ1330" s="1"/>
      <c r="GK1330" s="1"/>
      <c r="GL1330" s="1"/>
      <c r="GM1330" s="1"/>
      <c r="GN1330" s="1"/>
      <c r="GO1330" s="1"/>
      <c r="GP1330" s="1"/>
      <c r="GQ1330" s="1"/>
      <c r="GR1330" s="1"/>
      <c r="GS1330" s="1"/>
      <c r="GT1330" s="1"/>
      <c r="GU1330" s="1"/>
      <c r="GV1330" s="1"/>
      <c r="GW1330" s="1"/>
      <c r="GX1330" s="1"/>
      <c r="GY1330" s="1"/>
      <c r="GZ1330" s="1"/>
      <c r="HA1330" s="1"/>
      <c r="HB1330" s="1"/>
      <c r="HC1330" s="1"/>
      <c r="HD1330" s="1"/>
      <c r="HE1330" s="1"/>
      <c r="HF1330" s="1"/>
      <c r="HG1330" s="1"/>
      <c r="HH1330" s="1"/>
      <c r="HI1330" s="1"/>
      <c r="HJ1330" s="1"/>
      <c r="HK1330" s="1"/>
      <c r="HL1330" s="1"/>
      <c r="HM1330" s="1"/>
      <c r="HN1330" s="1"/>
      <c r="HO1330" s="1"/>
      <c r="HP1330" s="1"/>
      <c r="HQ1330" s="1"/>
      <c r="HR1330" s="1"/>
      <c r="HS1330" s="1"/>
      <c r="HT1330" s="1"/>
      <c r="HU1330" s="1"/>
      <c r="HV1330" s="1"/>
      <c r="HW1330" s="1"/>
      <c r="HX1330" s="1"/>
      <c r="HY1330" s="1"/>
      <c r="HZ1330" s="1"/>
      <c r="IA1330" s="1"/>
      <c r="IB1330" s="1"/>
      <c r="IC1330" s="1"/>
    </row>
    <row r="1331" s="112" customFormat="1" ht="17" customHeight="1" spans="1:237">
      <c r="A1331" s="22">
        <v>2220199</v>
      </c>
      <c r="B1331" s="185" t="s">
        <v>1498</v>
      </c>
      <c r="C1331" s="186">
        <v>0</v>
      </c>
      <c r="D1331" s="24">
        <v>17</v>
      </c>
      <c r="E1331" s="184"/>
      <c r="F1331" s="1"/>
      <c r="G1331" s="1"/>
      <c r="H1331" s="1"/>
      <c r="I1331" s="1"/>
      <c r="J1331" s="1"/>
      <c r="K1331" s="1"/>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c r="AO1331" s="1"/>
      <c r="AP1331" s="1"/>
      <c r="AQ1331" s="1"/>
      <c r="AR1331" s="1"/>
      <c r="AS1331" s="1"/>
      <c r="AT1331" s="1"/>
      <c r="AU1331" s="1"/>
      <c r="AV1331" s="1"/>
      <c r="AW1331" s="1"/>
      <c r="AX1331" s="1"/>
      <c r="AY1331" s="1"/>
      <c r="AZ1331" s="1"/>
      <c r="BA1331" s="1"/>
      <c r="BB1331" s="1"/>
      <c r="BC1331" s="1"/>
      <c r="BD1331" s="1"/>
      <c r="BE1331" s="1"/>
      <c r="BF1331" s="1"/>
      <c r="BG1331" s="1"/>
      <c r="BH1331" s="1"/>
      <c r="BI1331" s="1"/>
      <c r="BJ1331" s="1"/>
      <c r="BK1331" s="1"/>
      <c r="BL1331" s="1"/>
      <c r="BM1331" s="1"/>
      <c r="BN1331" s="1"/>
      <c r="BO1331" s="1"/>
      <c r="BP1331" s="1"/>
      <c r="BQ1331" s="1"/>
      <c r="BR1331" s="1"/>
      <c r="BS1331" s="1"/>
      <c r="BT1331" s="1"/>
      <c r="BU1331" s="1"/>
      <c r="BV1331" s="1"/>
      <c r="BW1331" s="1"/>
      <c r="BX1331" s="1"/>
      <c r="BY1331" s="1"/>
      <c r="BZ1331" s="1"/>
      <c r="CA1331" s="1"/>
      <c r="CB1331" s="1"/>
      <c r="CC1331" s="1"/>
      <c r="CD1331" s="1"/>
      <c r="CE1331" s="1"/>
      <c r="CF1331" s="1"/>
      <c r="CG1331" s="1"/>
      <c r="CH1331" s="1"/>
      <c r="CI1331" s="1"/>
      <c r="CJ1331" s="1"/>
      <c r="CK1331" s="1"/>
      <c r="CL1331" s="1"/>
      <c r="CM1331" s="1"/>
      <c r="CN1331" s="1"/>
      <c r="CO1331" s="1"/>
      <c r="CP1331" s="1"/>
      <c r="CQ1331" s="1"/>
      <c r="CR1331" s="1"/>
      <c r="CS1331" s="1"/>
      <c r="CT1331" s="1"/>
      <c r="CU1331" s="1"/>
      <c r="CV1331" s="1"/>
      <c r="CW1331" s="1"/>
      <c r="CX1331" s="1"/>
      <c r="CY1331" s="1"/>
      <c r="CZ1331" s="1"/>
      <c r="DA1331" s="1"/>
      <c r="DB1331" s="1"/>
      <c r="DC1331" s="1"/>
      <c r="DD1331" s="1"/>
      <c r="DE1331" s="1"/>
      <c r="DF1331" s="1"/>
      <c r="DG1331" s="1"/>
      <c r="DH1331" s="1"/>
      <c r="DI1331" s="1"/>
      <c r="DJ1331" s="1"/>
      <c r="DK1331" s="1"/>
      <c r="DL1331" s="1"/>
      <c r="DM1331" s="1"/>
      <c r="DN1331" s="1"/>
      <c r="DO1331" s="1"/>
      <c r="DP1331" s="1"/>
      <c r="DQ1331" s="1"/>
      <c r="DR1331" s="1"/>
      <c r="DS1331" s="1"/>
      <c r="DT1331" s="1"/>
      <c r="DU1331" s="1"/>
      <c r="DV1331" s="1"/>
      <c r="DW1331" s="1"/>
      <c r="DX1331" s="1"/>
      <c r="DY1331" s="1"/>
      <c r="DZ1331" s="1"/>
      <c r="EA1331" s="1"/>
      <c r="EB1331" s="1"/>
      <c r="EC1331" s="1"/>
      <c r="ED1331" s="1"/>
      <c r="EE1331" s="1"/>
      <c r="EF1331" s="1"/>
      <c r="EG1331" s="1"/>
      <c r="EH1331" s="1"/>
      <c r="EI1331" s="1"/>
      <c r="EJ1331" s="1"/>
      <c r="EK1331" s="1"/>
      <c r="EL1331" s="1"/>
      <c r="EM1331" s="1"/>
      <c r="EN1331" s="1"/>
      <c r="EO1331" s="1"/>
      <c r="EP1331" s="1"/>
      <c r="EQ1331" s="1"/>
      <c r="ER1331" s="1"/>
      <c r="ES1331" s="1"/>
      <c r="ET1331" s="1"/>
      <c r="EU1331" s="1"/>
      <c r="EV1331" s="1"/>
      <c r="EW1331" s="1"/>
      <c r="EX1331" s="1"/>
      <c r="EY1331" s="1"/>
      <c r="EZ1331" s="1"/>
      <c r="FA1331" s="1"/>
      <c r="FB1331" s="1"/>
      <c r="FC1331" s="1"/>
      <c r="FD1331" s="1"/>
      <c r="FE1331" s="1"/>
      <c r="FF1331" s="1"/>
      <c r="FG1331" s="1"/>
      <c r="FH1331" s="1"/>
      <c r="FI1331" s="1"/>
      <c r="FJ1331" s="1"/>
      <c r="FK1331" s="1"/>
      <c r="FL1331" s="1"/>
      <c r="FM1331" s="1"/>
      <c r="FN1331" s="1"/>
      <c r="FO1331" s="1"/>
      <c r="FP1331" s="1"/>
      <c r="FQ1331" s="1"/>
      <c r="FR1331" s="1"/>
      <c r="FS1331" s="1"/>
      <c r="FT1331" s="1"/>
      <c r="FU1331" s="1"/>
      <c r="FV1331" s="1"/>
      <c r="FW1331" s="1"/>
      <c r="FX1331" s="1"/>
      <c r="FY1331" s="1"/>
      <c r="FZ1331" s="1"/>
      <c r="GA1331" s="1"/>
      <c r="GB1331" s="1"/>
      <c r="GC1331" s="1"/>
      <c r="GD1331" s="1"/>
      <c r="GE1331" s="1"/>
      <c r="GF1331" s="1"/>
      <c r="GG1331" s="1"/>
      <c r="GH1331" s="1"/>
      <c r="GI1331" s="1"/>
      <c r="GJ1331" s="1"/>
      <c r="GK1331" s="1"/>
      <c r="GL1331" s="1"/>
      <c r="GM1331" s="1"/>
      <c r="GN1331" s="1"/>
      <c r="GO1331" s="1"/>
      <c r="GP1331" s="1"/>
      <c r="GQ1331" s="1"/>
      <c r="GR1331" s="1"/>
      <c r="GS1331" s="1"/>
      <c r="GT1331" s="1"/>
      <c r="GU1331" s="1"/>
      <c r="GV1331" s="1"/>
      <c r="GW1331" s="1"/>
      <c r="GX1331" s="1"/>
      <c r="GY1331" s="1"/>
      <c r="GZ1331" s="1"/>
      <c r="HA1331" s="1"/>
      <c r="HB1331" s="1"/>
      <c r="HC1331" s="1"/>
      <c r="HD1331" s="1"/>
      <c r="HE1331" s="1"/>
      <c r="HF1331" s="1"/>
      <c r="HG1331" s="1"/>
      <c r="HH1331" s="1"/>
      <c r="HI1331" s="1"/>
      <c r="HJ1331" s="1"/>
      <c r="HK1331" s="1"/>
      <c r="HL1331" s="1"/>
      <c r="HM1331" s="1"/>
      <c r="HN1331" s="1"/>
      <c r="HO1331" s="1"/>
      <c r="HP1331" s="1"/>
      <c r="HQ1331" s="1"/>
      <c r="HR1331" s="1"/>
      <c r="HS1331" s="1"/>
      <c r="HT1331" s="1"/>
      <c r="HU1331" s="1"/>
      <c r="HV1331" s="1"/>
      <c r="HW1331" s="1"/>
      <c r="HX1331" s="1"/>
      <c r="HY1331" s="1"/>
      <c r="HZ1331" s="1"/>
      <c r="IA1331" s="1"/>
      <c r="IB1331" s="1"/>
      <c r="IC1331" s="1"/>
    </row>
    <row r="1332" s="112" customFormat="1" ht="17" customHeight="1" spans="1:237">
      <c r="A1332" s="22">
        <v>22202</v>
      </c>
      <c r="B1332" s="183" t="s">
        <v>1499</v>
      </c>
      <c r="C1332" s="24">
        <f>SUM(C1333:C1345)</f>
        <v>0</v>
      </c>
      <c r="D1332" s="24">
        <f>SUM(D1333:D1345)</f>
        <v>0</v>
      </c>
      <c r="E1332" s="184"/>
      <c r="F1332" s="1"/>
      <c r="G1332" s="1"/>
      <c r="H1332" s="1"/>
      <c r="I1332" s="1"/>
      <c r="J1332" s="1"/>
      <c r="K1332" s="1"/>
      <c r="L1332" s="1"/>
      <c r="M1332" s="1"/>
      <c r="N1332" s="1"/>
      <c r="O1332" s="1"/>
      <c r="P1332" s="1"/>
      <c r="Q1332" s="1"/>
      <c r="R1332" s="1"/>
      <c r="S1332" s="1"/>
      <c r="T1332" s="1"/>
      <c r="U1332" s="1"/>
      <c r="V1332" s="1"/>
      <c r="W1332" s="1"/>
      <c r="X1332" s="1"/>
      <c r="Y1332" s="1"/>
      <c r="Z1332" s="1"/>
      <c r="AA1332" s="1"/>
      <c r="AB1332" s="1"/>
      <c r="AC1332" s="1"/>
      <c r="AD1332" s="1"/>
      <c r="AE1332" s="1"/>
      <c r="AF1332" s="1"/>
      <c r="AG1332" s="1"/>
      <c r="AH1332" s="1"/>
      <c r="AI1332" s="1"/>
      <c r="AJ1332" s="1"/>
      <c r="AK1332" s="1"/>
      <c r="AL1332" s="1"/>
      <c r="AM1332" s="1"/>
      <c r="AN1332" s="1"/>
      <c r="AO1332" s="1"/>
      <c r="AP1332" s="1"/>
      <c r="AQ1332" s="1"/>
      <c r="AR1332" s="1"/>
      <c r="AS1332" s="1"/>
      <c r="AT1332" s="1"/>
      <c r="AU1332" s="1"/>
      <c r="AV1332" s="1"/>
      <c r="AW1332" s="1"/>
      <c r="AX1332" s="1"/>
      <c r="AY1332" s="1"/>
      <c r="AZ1332" s="1"/>
      <c r="BA1332" s="1"/>
      <c r="BB1332" s="1"/>
      <c r="BC1332" s="1"/>
      <c r="BD1332" s="1"/>
      <c r="BE1332" s="1"/>
      <c r="BF1332" s="1"/>
      <c r="BG1332" s="1"/>
      <c r="BH1332" s="1"/>
      <c r="BI1332" s="1"/>
      <c r="BJ1332" s="1"/>
      <c r="BK1332" s="1"/>
      <c r="BL1332" s="1"/>
      <c r="BM1332" s="1"/>
      <c r="BN1332" s="1"/>
      <c r="BO1332" s="1"/>
      <c r="BP1332" s="1"/>
      <c r="BQ1332" s="1"/>
      <c r="BR1332" s="1"/>
      <c r="BS1332" s="1"/>
      <c r="BT1332" s="1"/>
      <c r="BU1332" s="1"/>
      <c r="BV1332" s="1"/>
      <c r="BW1332" s="1"/>
      <c r="BX1332" s="1"/>
      <c r="BY1332" s="1"/>
      <c r="BZ1332" s="1"/>
      <c r="CA1332" s="1"/>
      <c r="CB1332" s="1"/>
      <c r="CC1332" s="1"/>
      <c r="CD1332" s="1"/>
      <c r="CE1332" s="1"/>
      <c r="CF1332" s="1"/>
      <c r="CG1332" s="1"/>
      <c r="CH1332" s="1"/>
      <c r="CI1332" s="1"/>
      <c r="CJ1332" s="1"/>
      <c r="CK1332" s="1"/>
      <c r="CL1332" s="1"/>
      <c r="CM1332" s="1"/>
      <c r="CN1332" s="1"/>
      <c r="CO1332" s="1"/>
      <c r="CP1332" s="1"/>
      <c r="CQ1332" s="1"/>
      <c r="CR1332" s="1"/>
      <c r="CS1332" s="1"/>
      <c r="CT1332" s="1"/>
      <c r="CU1332" s="1"/>
      <c r="CV1332" s="1"/>
      <c r="CW1332" s="1"/>
      <c r="CX1332" s="1"/>
      <c r="CY1332" s="1"/>
      <c r="CZ1332" s="1"/>
      <c r="DA1332" s="1"/>
      <c r="DB1332" s="1"/>
      <c r="DC1332" s="1"/>
      <c r="DD1332" s="1"/>
      <c r="DE1332" s="1"/>
      <c r="DF1332" s="1"/>
      <c r="DG1332" s="1"/>
      <c r="DH1332" s="1"/>
      <c r="DI1332" s="1"/>
      <c r="DJ1332" s="1"/>
      <c r="DK1332" s="1"/>
      <c r="DL1332" s="1"/>
      <c r="DM1332" s="1"/>
      <c r="DN1332" s="1"/>
      <c r="DO1332" s="1"/>
      <c r="DP1332" s="1"/>
      <c r="DQ1332" s="1"/>
      <c r="DR1332" s="1"/>
      <c r="DS1332" s="1"/>
      <c r="DT1332" s="1"/>
      <c r="DU1332" s="1"/>
      <c r="DV1332" s="1"/>
      <c r="DW1332" s="1"/>
      <c r="DX1332" s="1"/>
      <c r="DY1332" s="1"/>
      <c r="DZ1332" s="1"/>
      <c r="EA1332" s="1"/>
      <c r="EB1332" s="1"/>
      <c r="EC1332" s="1"/>
      <c r="ED1332" s="1"/>
      <c r="EE1332" s="1"/>
      <c r="EF1332" s="1"/>
      <c r="EG1332" s="1"/>
      <c r="EH1332" s="1"/>
      <c r="EI1332" s="1"/>
      <c r="EJ1332" s="1"/>
      <c r="EK1332" s="1"/>
      <c r="EL1332" s="1"/>
      <c r="EM1332" s="1"/>
      <c r="EN1332" s="1"/>
      <c r="EO1332" s="1"/>
      <c r="EP1332" s="1"/>
      <c r="EQ1332" s="1"/>
      <c r="ER1332" s="1"/>
      <c r="ES1332" s="1"/>
      <c r="ET1332" s="1"/>
      <c r="EU1332" s="1"/>
      <c r="EV1332" s="1"/>
      <c r="EW1332" s="1"/>
      <c r="EX1332" s="1"/>
      <c r="EY1332" s="1"/>
      <c r="EZ1332" s="1"/>
      <c r="FA1332" s="1"/>
      <c r="FB1332" s="1"/>
      <c r="FC1332" s="1"/>
      <c r="FD1332" s="1"/>
      <c r="FE1332" s="1"/>
      <c r="FF1332" s="1"/>
      <c r="FG1332" s="1"/>
      <c r="FH1332" s="1"/>
      <c r="FI1332" s="1"/>
      <c r="FJ1332" s="1"/>
      <c r="FK1332" s="1"/>
      <c r="FL1332" s="1"/>
      <c r="FM1332" s="1"/>
      <c r="FN1332" s="1"/>
      <c r="FO1332" s="1"/>
      <c r="FP1332" s="1"/>
      <c r="FQ1332" s="1"/>
      <c r="FR1332" s="1"/>
      <c r="FS1332" s="1"/>
      <c r="FT1332" s="1"/>
      <c r="FU1332" s="1"/>
      <c r="FV1332" s="1"/>
      <c r="FW1332" s="1"/>
      <c r="FX1332" s="1"/>
      <c r="FY1332" s="1"/>
      <c r="FZ1332" s="1"/>
      <c r="GA1332" s="1"/>
      <c r="GB1332" s="1"/>
      <c r="GC1332" s="1"/>
      <c r="GD1332" s="1"/>
      <c r="GE1332" s="1"/>
      <c r="GF1332" s="1"/>
      <c r="GG1332" s="1"/>
      <c r="GH1332" s="1"/>
      <c r="GI1332" s="1"/>
      <c r="GJ1332" s="1"/>
      <c r="GK1332" s="1"/>
      <c r="GL1332" s="1"/>
      <c r="GM1332" s="1"/>
      <c r="GN1332" s="1"/>
      <c r="GO1332" s="1"/>
      <c r="GP1332" s="1"/>
      <c r="GQ1332" s="1"/>
      <c r="GR1332" s="1"/>
      <c r="GS1332" s="1"/>
      <c r="GT1332" s="1"/>
      <c r="GU1332" s="1"/>
      <c r="GV1332" s="1"/>
      <c r="GW1332" s="1"/>
      <c r="GX1332" s="1"/>
      <c r="GY1332" s="1"/>
      <c r="GZ1332" s="1"/>
      <c r="HA1332" s="1"/>
      <c r="HB1332" s="1"/>
      <c r="HC1332" s="1"/>
      <c r="HD1332" s="1"/>
      <c r="HE1332" s="1"/>
      <c r="HF1332" s="1"/>
      <c r="HG1332" s="1"/>
      <c r="HH1332" s="1"/>
      <c r="HI1332" s="1"/>
      <c r="HJ1332" s="1"/>
      <c r="HK1332" s="1"/>
      <c r="HL1332" s="1"/>
      <c r="HM1332" s="1"/>
      <c r="HN1332" s="1"/>
      <c r="HO1332" s="1"/>
      <c r="HP1332" s="1"/>
      <c r="HQ1332" s="1"/>
      <c r="HR1332" s="1"/>
      <c r="HS1332" s="1"/>
      <c r="HT1332" s="1"/>
      <c r="HU1332" s="1"/>
      <c r="HV1332" s="1"/>
      <c r="HW1332" s="1"/>
      <c r="HX1332" s="1"/>
      <c r="HY1332" s="1"/>
      <c r="HZ1332" s="1"/>
      <c r="IA1332" s="1"/>
      <c r="IB1332" s="1"/>
      <c r="IC1332" s="1"/>
    </row>
    <row r="1333" s="112" customFormat="1" ht="17" customHeight="1" spans="1:237">
      <c r="A1333" s="22">
        <v>2220201</v>
      </c>
      <c r="B1333" s="185" t="s">
        <v>473</v>
      </c>
      <c r="C1333" s="186">
        <v>0</v>
      </c>
      <c r="D1333" s="24"/>
      <c r="E1333" s="184"/>
      <c r="F1333" s="1"/>
      <c r="G1333" s="1"/>
      <c r="H1333" s="1"/>
      <c r="I1333" s="1"/>
      <c r="J1333" s="1"/>
      <c r="K1333" s="1"/>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c r="AM1333" s="1"/>
      <c r="AN1333" s="1"/>
      <c r="AO1333" s="1"/>
      <c r="AP1333" s="1"/>
      <c r="AQ1333" s="1"/>
      <c r="AR1333" s="1"/>
      <c r="AS1333" s="1"/>
      <c r="AT1333" s="1"/>
      <c r="AU1333" s="1"/>
      <c r="AV1333" s="1"/>
      <c r="AW1333" s="1"/>
      <c r="AX1333" s="1"/>
      <c r="AY1333" s="1"/>
      <c r="AZ1333" s="1"/>
      <c r="BA1333" s="1"/>
      <c r="BB1333" s="1"/>
      <c r="BC1333" s="1"/>
      <c r="BD1333" s="1"/>
      <c r="BE1333" s="1"/>
      <c r="BF1333" s="1"/>
      <c r="BG1333" s="1"/>
      <c r="BH1333" s="1"/>
      <c r="BI1333" s="1"/>
      <c r="BJ1333" s="1"/>
      <c r="BK1333" s="1"/>
      <c r="BL1333" s="1"/>
      <c r="BM1333" s="1"/>
      <c r="BN1333" s="1"/>
      <c r="BO1333" s="1"/>
      <c r="BP1333" s="1"/>
      <c r="BQ1333" s="1"/>
      <c r="BR1333" s="1"/>
      <c r="BS1333" s="1"/>
      <c r="BT1333" s="1"/>
      <c r="BU1333" s="1"/>
      <c r="BV1333" s="1"/>
      <c r="BW1333" s="1"/>
      <c r="BX1333" s="1"/>
      <c r="BY1333" s="1"/>
      <c r="BZ1333" s="1"/>
      <c r="CA1333" s="1"/>
      <c r="CB1333" s="1"/>
      <c r="CC1333" s="1"/>
      <c r="CD1333" s="1"/>
      <c r="CE1333" s="1"/>
      <c r="CF1333" s="1"/>
      <c r="CG1333" s="1"/>
      <c r="CH1333" s="1"/>
      <c r="CI1333" s="1"/>
      <c r="CJ1333" s="1"/>
      <c r="CK1333" s="1"/>
      <c r="CL1333" s="1"/>
      <c r="CM1333" s="1"/>
      <c r="CN1333" s="1"/>
      <c r="CO1333" s="1"/>
      <c r="CP1333" s="1"/>
      <c r="CQ1333" s="1"/>
      <c r="CR1333" s="1"/>
      <c r="CS1333" s="1"/>
      <c r="CT1333" s="1"/>
      <c r="CU1333" s="1"/>
      <c r="CV1333" s="1"/>
      <c r="CW1333" s="1"/>
      <c r="CX1333" s="1"/>
      <c r="CY1333" s="1"/>
      <c r="CZ1333" s="1"/>
      <c r="DA1333" s="1"/>
      <c r="DB1333" s="1"/>
      <c r="DC1333" s="1"/>
      <c r="DD1333" s="1"/>
      <c r="DE1333" s="1"/>
      <c r="DF1333" s="1"/>
      <c r="DG1333" s="1"/>
      <c r="DH1333" s="1"/>
      <c r="DI1333" s="1"/>
      <c r="DJ1333" s="1"/>
      <c r="DK1333" s="1"/>
      <c r="DL1333" s="1"/>
      <c r="DM1333" s="1"/>
      <c r="DN1333" s="1"/>
      <c r="DO1333" s="1"/>
      <c r="DP1333" s="1"/>
      <c r="DQ1333" s="1"/>
      <c r="DR1333" s="1"/>
      <c r="DS1333" s="1"/>
      <c r="DT1333" s="1"/>
      <c r="DU1333" s="1"/>
      <c r="DV1333" s="1"/>
      <c r="DW1333" s="1"/>
      <c r="DX1333" s="1"/>
      <c r="DY1333" s="1"/>
      <c r="DZ1333" s="1"/>
      <c r="EA1333" s="1"/>
      <c r="EB1333" s="1"/>
      <c r="EC1333" s="1"/>
      <c r="ED1333" s="1"/>
      <c r="EE1333" s="1"/>
      <c r="EF1333" s="1"/>
      <c r="EG1333" s="1"/>
      <c r="EH1333" s="1"/>
      <c r="EI1333" s="1"/>
      <c r="EJ1333" s="1"/>
      <c r="EK1333" s="1"/>
      <c r="EL1333" s="1"/>
      <c r="EM1333" s="1"/>
      <c r="EN1333" s="1"/>
      <c r="EO1333" s="1"/>
      <c r="EP1333" s="1"/>
      <c r="EQ1333" s="1"/>
      <c r="ER1333" s="1"/>
      <c r="ES1333" s="1"/>
      <c r="ET1333" s="1"/>
      <c r="EU1333" s="1"/>
      <c r="EV1333" s="1"/>
      <c r="EW1333" s="1"/>
      <c r="EX1333" s="1"/>
      <c r="EY1333" s="1"/>
      <c r="EZ1333" s="1"/>
      <c r="FA1333" s="1"/>
      <c r="FB1333" s="1"/>
      <c r="FC1333" s="1"/>
      <c r="FD1333" s="1"/>
      <c r="FE1333" s="1"/>
      <c r="FF1333" s="1"/>
      <c r="FG1333" s="1"/>
      <c r="FH1333" s="1"/>
      <c r="FI1333" s="1"/>
      <c r="FJ1333" s="1"/>
      <c r="FK1333" s="1"/>
      <c r="FL1333" s="1"/>
      <c r="FM1333" s="1"/>
      <c r="FN1333" s="1"/>
      <c r="FO1333" s="1"/>
      <c r="FP1333" s="1"/>
      <c r="FQ1333" s="1"/>
      <c r="FR1333" s="1"/>
      <c r="FS1333" s="1"/>
      <c r="FT1333" s="1"/>
      <c r="FU1333" s="1"/>
      <c r="FV1333" s="1"/>
      <c r="FW1333" s="1"/>
      <c r="FX1333" s="1"/>
      <c r="FY1333" s="1"/>
      <c r="FZ1333" s="1"/>
      <c r="GA1333" s="1"/>
      <c r="GB1333" s="1"/>
      <c r="GC1333" s="1"/>
      <c r="GD1333" s="1"/>
      <c r="GE1333" s="1"/>
      <c r="GF1333" s="1"/>
      <c r="GG1333" s="1"/>
      <c r="GH1333" s="1"/>
      <c r="GI1333" s="1"/>
      <c r="GJ1333" s="1"/>
      <c r="GK1333" s="1"/>
      <c r="GL1333" s="1"/>
      <c r="GM1333" s="1"/>
      <c r="GN1333" s="1"/>
      <c r="GO1333" s="1"/>
      <c r="GP1333" s="1"/>
      <c r="GQ1333" s="1"/>
      <c r="GR1333" s="1"/>
      <c r="GS1333" s="1"/>
      <c r="GT1333" s="1"/>
      <c r="GU1333" s="1"/>
      <c r="GV1333" s="1"/>
      <c r="GW1333" s="1"/>
      <c r="GX1333" s="1"/>
      <c r="GY1333" s="1"/>
      <c r="GZ1333" s="1"/>
      <c r="HA1333" s="1"/>
      <c r="HB1333" s="1"/>
      <c r="HC1333" s="1"/>
      <c r="HD1333" s="1"/>
      <c r="HE1333" s="1"/>
      <c r="HF1333" s="1"/>
      <c r="HG1333" s="1"/>
      <c r="HH1333" s="1"/>
      <c r="HI1333" s="1"/>
      <c r="HJ1333" s="1"/>
      <c r="HK1333" s="1"/>
      <c r="HL1333" s="1"/>
      <c r="HM1333" s="1"/>
      <c r="HN1333" s="1"/>
      <c r="HO1333" s="1"/>
      <c r="HP1333" s="1"/>
      <c r="HQ1333" s="1"/>
      <c r="HR1333" s="1"/>
      <c r="HS1333" s="1"/>
      <c r="HT1333" s="1"/>
      <c r="HU1333" s="1"/>
      <c r="HV1333" s="1"/>
      <c r="HW1333" s="1"/>
      <c r="HX1333" s="1"/>
      <c r="HY1333" s="1"/>
      <c r="HZ1333" s="1"/>
      <c r="IA1333" s="1"/>
      <c r="IB1333" s="1"/>
      <c r="IC1333" s="1"/>
    </row>
    <row r="1334" s="112" customFormat="1" ht="17" customHeight="1" spans="1:237">
      <c r="A1334" s="22">
        <v>2220202</v>
      </c>
      <c r="B1334" s="185" t="s">
        <v>474</v>
      </c>
      <c r="C1334" s="186">
        <v>0</v>
      </c>
      <c r="D1334" s="24"/>
      <c r="E1334" s="184"/>
      <c r="F1334" s="1"/>
      <c r="G1334" s="1"/>
      <c r="H1334" s="1"/>
      <c r="I1334" s="1"/>
      <c r="J1334" s="1"/>
      <c r="K1334" s="1"/>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c r="AM1334" s="1"/>
      <c r="AN1334" s="1"/>
      <c r="AO1334" s="1"/>
      <c r="AP1334" s="1"/>
      <c r="AQ1334" s="1"/>
      <c r="AR1334" s="1"/>
      <c r="AS1334" s="1"/>
      <c r="AT1334" s="1"/>
      <c r="AU1334" s="1"/>
      <c r="AV1334" s="1"/>
      <c r="AW1334" s="1"/>
      <c r="AX1334" s="1"/>
      <c r="AY1334" s="1"/>
      <c r="AZ1334" s="1"/>
      <c r="BA1334" s="1"/>
      <c r="BB1334" s="1"/>
      <c r="BC1334" s="1"/>
      <c r="BD1334" s="1"/>
      <c r="BE1334" s="1"/>
      <c r="BF1334" s="1"/>
      <c r="BG1334" s="1"/>
      <c r="BH1334" s="1"/>
      <c r="BI1334" s="1"/>
      <c r="BJ1334" s="1"/>
      <c r="BK1334" s="1"/>
      <c r="BL1334" s="1"/>
      <c r="BM1334" s="1"/>
      <c r="BN1334" s="1"/>
      <c r="BO1334" s="1"/>
      <c r="BP1334" s="1"/>
      <c r="BQ1334" s="1"/>
      <c r="BR1334" s="1"/>
      <c r="BS1334" s="1"/>
      <c r="BT1334" s="1"/>
      <c r="BU1334" s="1"/>
      <c r="BV1334" s="1"/>
      <c r="BW1334" s="1"/>
      <c r="BX1334" s="1"/>
      <c r="BY1334" s="1"/>
      <c r="BZ1334" s="1"/>
      <c r="CA1334" s="1"/>
      <c r="CB1334" s="1"/>
      <c r="CC1334" s="1"/>
      <c r="CD1334" s="1"/>
      <c r="CE1334" s="1"/>
      <c r="CF1334" s="1"/>
      <c r="CG1334" s="1"/>
      <c r="CH1334" s="1"/>
      <c r="CI1334" s="1"/>
      <c r="CJ1334" s="1"/>
      <c r="CK1334" s="1"/>
      <c r="CL1334" s="1"/>
      <c r="CM1334" s="1"/>
      <c r="CN1334" s="1"/>
      <c r="CO1334" s="1"/>
      <c r="CP1334" s="1"/>
      <c r="CQ1334" s="1"/>
      <c r="CR1334" s="1"/>
      <c r="CS1334" s="1"/>
      <c r="CT1334" s="1"/>
      <c r="CU1334" s="1"/>
      <c r="CV1334" s="1"/>
      <c r="CW1334" s="1"/>
      <c r="CX1334" s="1"/>
      <c r="CY1334" s="1"/>
      <c r="CZ1334" s="1"/>
      <c r="DA1334" s="1"/>
      <c r="DB1334" s="1"/>
      <c r="DC1334" s="1"/>
      <c r="DD1334" s="1"/>
      <c r="DE1334" s="1"/>
      <c r="DF1334" s="1"/>
      <c r="DG1334" s="1"/>
      <c r="DH1334" s="1"/>
      <c r="DI1334" s="1"/>
      <c r="DJ1334" s="1"/>
      <c r="DK1334" s="1"/>
      <c r="DL1334" s="1"/>
      <c r="DM1334" s="1"/>
      <c r="DN1334" s="1"/>
      <c r="DO1334" s="1"/>
      <c r="DP1334" s="1"/>
      <c r="DQ1334" s="1"/>
      <c r="DR1334" s="1"/>
      <c r="DS1334" s="1"/>
      <c r="DT1334" s="1"/>
      <c r="DU1334" s="1"/>
      <c r="DV1334" s="1"/>
      <c r="DW1334" s="1"/>
      <c r="DX1334" s="1"/>
      <c r="DY1334" s="1"/>
      <c r="DZ1334" s="1"/>
      <c r="EA1334" s="1"/>
      <c r="EB1334" s="1"/>
      <c r="EC1334" s="1"/>
      <c r="ED1334" s="1"/>
      <c r="EE1334" s="1"/>
      <c r="EF1334" s="1"/>
      <c r="EG1334" s="1"/>
      <c r="EH1334" s="1"/>
      <c r="EI1334" s="1"/>
      <c r="EJ1334" s="1"/>
      <c r="EK1334" s="1"/>
      <c r="EL1334" s="1"/>
      <c r="EM1334" s="1"/>
      <c r="EN1334" s="1"/>
      <c r="EO1334" s="1"/>
      <c r="EP1334" s="1"/>
      <c r="EQ1334" s="1"/>
      <c r="ER1334" s="1"/>
      <c r="ES1334" s="1"/>
      <c r="ET1334" s="1"/>
      <c r="EU1334" s="1"/>
      <c r="EV1334" s="1"/>
      <c r="EW1334" s="1"/>
      <c r="EX1334" s="1"/>
      <c r="EY1334" s="1"/>
      <c r="EZ1334" s="1"/>
      <c r="FA1334" s="1"/>
      <c r="FB1334" s="1"/>
      <c r="FC1334" s="1"/>
      <c r="FD1334" s="1"/>
      <c r="FE1334" s="1"/>
      <c r="FF1334" s="1"/>
      <c r="FG1334" s="1"/>
      <c r="FH1334" s="1"/>
      <c r="FI1334" s="1"/>
      <c r="FJ1334" s="1"/>
      <c r="FK1334" s="1"/>
      <c r="FL1334" s="1"/>
      <c r="FM1334" s="1"/>
      <c r="FN1334" s="1"/>
      <c r="FO1334" s="1"/>
      <c r="FP1334" s="1"/>
      <c r="FQ1334" s="1"/>
      <c r="FR1334" s="1"/>
      <c r="FS1334" s="1"/>
      <c r="FT1334" s="1"/>
      <c r="FU1334" s="1"/>
      <c r="FV1334" s="1"/>
      <c r="FW1334" s="1"/>
      <c r="FX1334" s="1"/>
      <c r="FY1334" s="1"/>
      <c r="FZ1334" s="1"/>
      <c r="GA1334" s="1"/>
      <c r="GB1334" s="1"/>
      <c r="GC1334" s="1"/>
      <c r="GD1334" s="1"/>
      <c r="GE1334" s="1"/>
      <c r="GF1334" s="1"/>
      <c r="GG1334" s="1"/>
      <c r="GH1334" s="1"/>
      <c r="GI1334" s="1"/>
      <c r="GJ1334" s="1"/>
      <c r="GK1334" s="1"/>
      <c r="GL1334" s="1"/>
      <c r="GM1334" s="1"/>
      <c r="GN1334" s="1"/>
      <c r="GO1334" s="1"/>
      <c r="GP1334" s="1"/>
      <c r="GQ1334" s="1"/>
      <c r="GR1334" s="1"/>
      <c r="GS1334" s="1"/>
      <c r="GT1334" s="1"/>
      <c r="GU1334" s="1"/>
      <c r="GV1334" s="1"/>
      <c r="GW1334" s="1"/>
      <c r="GX1334" s="1"/>
      <c r="GY1334" s="1"/>
      <c r="GZ1334" s="1"/>
      <c r="HA1334" s="1"/>
      <c r="HB1334" s="1"/>
      <c r="HC1334" s="1"/>
      <c r="HD1334" s="1"/>
      <c r="HE1334" s="1"/>
      <c r="HF1334" s="1"/>
      <c r="HG1334" s="1"/>
      <c r="HH1334" s="1"/>
      <c r="HI1334" s="1"/>
      <c r="HJ1334" s="1"/>
      <c r="HK1334" s="1"/>
      <c r="HL1334" s="1"/>
      <c r="HM1334" s="1"/>
      <c r="HN1334" s="1"/>
      <c r="HO1334" s="1"/>
      <c r="HP1334" s="1"/>
      <c r="HQ1334" s="1"/>
      <c r="HR1334" s="1"/>
      <c r="HS1334" s="1"/>
      <c r="HT1334" s="1"/>
      <c r="HU1334" s="1"/>
      <c r="HV1334" s="1"/>
      <c r="HW1334" s="1"/>
      <c r="HX1334" s="1"/>
      <c r="HY1334" s="1"/>
      <c r="HZ1334" s="1"/>
      <c r="IA1334" s="1"/>
      <c r="IB1334" s="1"/>
      <c r="IC1334" s="1"/>
    </row>
    <row r="1335" s="112" customFormat="1" ht="17" customHeight="1" spans="1:237">
      <c r="A1335" s="22">
        <v>2220203</v>
      </c>
      <c r="B1335" s="185" t="s">
        <v>475</v>
      </c>
      <c r="C1335" s="186">
        <v>0</v>
      </c>
      <c r="D1335" s="24"/>
      <c r="E1335" s="184"/>
      <c r="F1335" s="1"/>
      <c r="G1335" s="1"/>
      <c r="H1335" s="1"/>
      <c r="I1335" s="1"/>
      <c r="J1335" s="1"/>
      <c r="K1335" s="1"/>
      <c r="L1335" s="1"/>
      <c r="M1335" s="1"/>
      <c r="N1335" s="1"/>
      <c r="O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c r="AO1335" s="1"/>
      <c r="AP1335" s="1"/>
      <c r="AQ1335" s="1"/>
      <c r="AR1335" s="1"/>
      <c r="AS1335" s="1"/>
      <c r="AT1335" s="1"/>
      <c r="AU1335" s="1"/>
      <c r="AV1335" s="1"/>
      <c r="AW1335" s="1"/>
      <c r="AX1335" s="1"/>
      <c r="AY1335" s="1"/>
      <c r="AZ1335" s="1"/>
      <c r="BA1335" s="1"/>
      <c r="BB1335" s="1"/>
      <c r="BC1335" s="1"/>
      <c r="BD1335" s="1"/>
      <c r="BE1335" s="1"/>
      <c r="BF1335" s="1"/>
      <c r="BG1335" s="1"/>
      <c r="BH1335" s="1"/>
      <c r="BI1335" s="1"/>
      <c r="BJ1335" s="1"/>
      <c r="BK1335" s="1"/>
      <c r="BL1335" s="1"/>
      <c r="BM1335" s="1"/>
      <c r="BN1335" s="1"/>
      <c r="BO1335" s="1"/>
      <c r="BP1335" s="1"/>
      <c r="BQ1335" s="1"/>
      <c r="BR1335" s="1"/>
      <c r="BS1335" s="1"/>
      <c r="BT1335" s="1"/>
      <c r="BU1335" s="1"/>
      <c r="BV1335" s="1"/>
      <c r="BW1335" s="1"/>
      <c r="BX1335" s="1"/>
      <c r="BY1335" s="1"/>
      <c r="BZ1335" s="1"/>
      <c r="CA1335" s="1"/>
      <c r="CB1335" s="1"/>
      <c r="CC1335" s="1"/>
      <c r="CD1335" s="1"/>
      <c r="CE1335" s="1"/>
      <c r="CF1335" s="1"/>
      <c r="CG1335" s="1"/>
      <c r="CH1335" s="1"/>
      <c r="CI1335" s="1"/>
      <c r="CJ1335" s="1"/>
      <c r="CK1335" s="1"/>
      <c r="CL1335" s="1"/>
      <c r="CM1335" s="1"/>
      <c r="CN1335" s="1"/>
      <c r="CO1335" s="1"/>
      <c r="CP1335" s="1"/>
      <c r="CQ1335" s="1"/>
      <c r="CR1335" s="1"/>
      <c r="CS1335" s="1"/>
      <c r="CT1335" s="1"/>
      <c r="CU1335" s="1"/>
      <c r="CV1335" s="1"/>
      <c r="CW1335" s="1"/>
      <c r="CX1335" s="1"/>
      <c r="CY1335" s="1"/>
      <c r="CZ1335" s="1"/>
      <c r="DA1335" s="1"/>
      <c r="DB1335" s="1"/>
      <c r="DC1335" s="1"/>
      <c r="DD1335" s="1"/>
      <c r="DE1335" s="1"/>
      <c r="DF1335" s="1"/>
      <c r="DG1335" s="1"/>
      <c r="DH1335" s="1"/>
      <c r="DI1335" s="1"/>
      <c r="DJ1335" s="1"/>
      <c r="DK1335" s="1"/>
      <c r="DL1335" s="1"/>
      <c r="DM1335" s="1"/>
      <c r="DN1335" s="1"/>
      <c r="DO1335" s="1"/>
      <c r="DP1335" s="1"/>
      <c r="DQ1335" s="1"/>
      <c r="DR1335" s="1"/>
      <c r="DS1335" s="1"/>
      <c r="DT1335" s="1"/>
      <c r="DU1335" s="1"/>
      <c r="DV1335" s="1"/>
      <c r="DW1335" s="1"/>
      <c r="DX1335" s="1"/>
      <c r="DY1335" s="1"/>
      <c r="DZ1335" s="1"/>
      <c r="EA1335" s="1"/>
      <c r="EB1335" s="1"/>
      <c r="EC1335" s="1"/>
      <c r="ED1335" s="1"/>
      <c r="EE1335" s="1"/>
      <c r="EF1335" s="1"/>
      <c r="EG1335" s="1"/>
      <c r="EH1335" s="1"/>
      <c r="EI1335" s="1"/>
      <c r="EJ1335" s="1"/>
      <c r="EK1335" s="1"/>
      <c r="EL1335" s="1"/>
      <c r="EM1335" s="1"/>
      <c r="EN1335" s="1"/>
      <c r="EO1335" s="1"/>
      <c r="EP1335" s="1"/>
      <c r="EQ1335" s="1"/>
      <c r="ER1335" s="1"/>
      <c r="ES1335" s="1"/>
      <c r="ET1335" s="1"/>
      <c r="EU1335" s="1"/>
      <c r="EV1335" s="1"/>
      <c r="EW1335" s="1"/>
      <c r="EX1335" s="1"/>
      <c r="EY1335" s="1"/>
      <c r="EZ1335" s="1"/>
      <c r="FA1335" s="1"/>
      <c r="FB1335" s="1"/>
      <c r="FC1335" s="1"/>
      <c r="FD1335" s="1"/>
      <c r="FE1335" s="1"/>
      <c r="FF1335" s="1"/>
      <c r="FG1335" s="1"/>
      <c r="FH1335" s="1"/>
      <c r="FI1335" s="1"/>
      <c r="FJ1335" s="1"/>
      <c r="FK1335" s="1"/>
      <c r="FL1335" s="1"/>
      <c r="FM1335" s="1"/>
      <c r="FN1335" s="1"/>
      <c r="FO1335" s="1"/>
      <c r="FP1335" s="1"/>
      <c r="FQ1335" s="1"/>
      <c r="FR1335" s="1"/>
      <c r="FS1335" s="1"/>
      <c r="FT1335" s="1"/>
      <c r="FU1335" s="1"/>
      <c r="FV1335" s="1"/>
      <c r="FW1335" s="1"/>
      <c r="FX1335" s="1"/>
      <c r="FY1335" s="1"/>
      <c r="FZ1335" s="1"/>
      <c r="GA1335" s="1"/>
      <c r="GB1335" s="1"/>
      <c r="GC1335" s="1"/>
      <c r="GD1335" s="1"/>
      <c r="GE1335" s="1"/>
      <c r="GF1335" s="1"/>
      <c r="GG1335" s="1"/>
      <c r="GH1335" s="1"/>
      <c r="GI1335" s="1"/>
      <c r="GJ1335" s="1"/>
      <c r="GK1335" s="1"/>
      <c r="GL1335" s="1"/>
      <c r="GM1335" s="1"/>
      <c r="GN1335" s="1"/>
      <c r="GO1335" s="1"/>
      <c r="GP1335" s="1"/>
      <c r="GQ1335" s="1"/>
      <c r="GR1335" s="1"/>
      <c r="GS1335" s="1"/>
      <c r="GT1335" s="1"/>
      <c r="GU1335" s="1"/>
      <c r="GV1335" s="1"/>
      <c r="GW1335" s="1"/>
      <c r="GX1335" s="1"/>
      <c r="GY1335" s="1"/>
      <c r="GZ1335" s="1"/>
      <c r="HA1335" s="1"/>
      <c r="HB1335" s="1"/>
      <c r="HC1335" s="1"/>
      <c r="HD1335" s="1"/>
      <c r="HE1335" s="1"/>
      <c r="HF1335" s="1"/>
      <c r="HG1335" s="1"/>
      <c r="HH1335" s="1"/>
      <c r="HI1335" s="1"/>
      <c r="HJ1335" s="1"/>
      <c r="HK1335" s="1"/>
      <c r="HL1335" s="1"/>
      <c r="HM1335" s="1"/>
      <c r="HN1335" s="1"/>
      <c r="HO1335" s="1"/>
      <c r="HP1335" s="1"/>
      <c r="HQ1335" s="1"/>
      <c r="HR1335" s="1"/>
      <c r="HS1335" s="1"/>
      <c r="HT1335" s="1"/>
      <c r="HU1335" s="1"/>
      <c r="HV1335" s="1"/>
      <c r="HW1335" s="1"/>
      <c r="HX1335" s="1"/>
      <c r="HY1335" s="1"/>
      <c r="HZ1335" s="1"/>
      <c r="IA1335" s="1"/>
      <c r="IB1335" s="1"/>
      <c r="IC1335" s="1"/>
    </row>
    <row r="1336" s="112" customFormat="1" ht="17" customHeight="1" spans="1:237">
      <c r="A1336" s="22">
        <v>2220204</v>
      </c>
      <c r="B1336" s="185" t="s">
        <v>1500</v>
      </c>
      <c r="C1336" s="186">
        <v>0</v>
      </c>
      <c r="D1336" s="24"/>
      <c r="E1336" s="184"/>
      <c r="F1336" s="1"/>
      <c r="G1336" s="1"/>
      <c r="H1336" s="1"/>
      <c r="I1336" s="1"/>
      <c r="J1336" s="1"/>
      <c r="K1336" s="1"/>
      <c r="L1336" s="1"/>
      <c r="M1336" s="1"/>
      <c r="N1336" s="1"/>
      <c r="O1336" s="1"/>
      <c r="P1336" s="1"/>
      <c r="Q1336" s="1"/>
      <c r="R1336" s="1"/>
      <c r="S1336" s="1"/>
      <c r="T1336" s="1"/>
      <c r="U1336" s="1"/>
      <c r="V1336" s="1"/>
      <c r="W1336" s="1"/>
      <c r="X1336" s="1"/>
      <c r="Y1336" s="1"/>
      <c r="Z1336" s="1"/>
      <c r="AA1336" s="1"/>
      <c r="AB1336" s="1"/>
      <c r="AC1336" s="1"/>
      <c r="AD1336" s="1"/>
      <c r="AE1336" s="1"/>
      <c r="AF1336" s="1"/>
      <c r="AG1336" s="1"/>
      <c r="AH1336" s="1"/>
      <c r="AI1336" s="1"/>
      <c r="AJ1336" s="1"/>
      <c r="AK1336" s="1"/>
      <c r="AL1336" s="1"/>
      <c r="AM1336" s="1"/>
      <c r="AN1336" s="1"/>
      <c r="AO1336" s="1"/>
      <c r="AP1336" s="1"/>
      <c r="AQ1336" s="1"/>
      <c r="AR1336" s="1"/>
      <c r="AS1336" s="1"/>
      <c r="AT1336" s="1"/>
      <c r="AU1336" s="1"/>
      <c r="AV1336" s="1"/>
      <c r="AW1336" s="1"/>
      <c r="AX1336" s="1"/>
      <c r="AY1336" s="1"/>
      <c r="AZ1336" s="1"/>
      <c r="BA1336" s="1"/>
      <c r="BB1336" s="1"/>
      <c r="BC1336" s="1"/>
      <c r="BD1336" s="1"/>
      <c r="BE1336" s="1"/>
      <c r="BF1336" s="1"/>
      <c r="BG1336" s="1"/>
      <c r="BH1336" s="1"/>
      <c r="BI1336" s="1"/>
      <c r="BJ1336" s="1"/>
      <c r="BK1336" s="1"/>
      <c r="BL1336" s="1"/>
      <c r="BM1336" s="1"/>
      <c r="BN1336" s="1"/>
      <c r="BO1336" s="1"/>
      <c r="BP1336" s="1"/>
      <c r="BQ1336" s="1"/>
      <c r="BR1336" s="1"/>
      <c r="BS1336" s="1"/>
      <c r="BT1336" s="1"/>
      <c r="BU1336" s="1"/>
      <c r="BV1336" s="1"/>
      <c r="BW1336" s="1"/>
      <c r="BX1336" s="1"/>
      <c r="BY1336" s="1"/>
      <c r="BZ1336" s="1"/>
      <c r="CA1336" s="1"/>
      <c r="CB1336" s="1"/>
      <c r="CC1336" s="1"/>
      <c r="CD1336" s="1"/>
      <c r="CE1336" s="1"/>
      <c r="CF1336" s="1"/>
      <c r="CG1336" s="1"/>
      <c r="CH1336" s="1"/>
      <c r="CI1336" s="1"/>
      <c r="CJ1336" s="1"/>
      <c r="CK1336" s="1"/>
      <c r="CL1336" s="1"/>
      <c r="CM1336" s="1"/>
      <c r="CN1336" s="1"/>
      <c r="CO1336" s="1"/>
      <c r="CP1336" s="1"/>
      <c r="CQ1336" s="1"/>
      <c r="CR1336" s="1"/>
      <c r="CS1336" s="1"/>
      <c r="CT1336" s="1"/>
      <c r="CU1336" s="1"/>
      <c r="CV1336" s="1"/>
      <c r="CW1336" s="1"/>
      <c r="CX1336" s="1"/>
      <c r="CY1336" s="1"/>
      <c r="CZ1336" s="1"/>
      <c r="DA1336" s="1"/>
      <c r="DB1336" s="1"/>
      <c r="DC1336" s="1"/>
      <c r="DD1336" s="1"/>
      <c r="DE1336" s="1"/>
      <c r="DF1336" s="1"/>
      <c r="DG1336" s="1"/>
      <c r="DH1336" s="1"/>
      <c r="DI1336" s="1"/>
      <c r="DJ1336" s="1"/>
      <c r="DK1336" s="1"/>
      <c r="DL1336" s="1"/>
      <c r="DM1336" s="1"/>
      <c r="DN1336" s="1"/>
      <c r="DO1336" s="1"/>
      <c r="DP1336" s="1"/>
      <c r="DQ1336" s="1"/>
      <c r="DR1336" s="1"/>
      <c r="DS1336" s="1"/>
      <c r="DT1336" s="1"/>
      <c r="DU1336" s="1"/>
      <c r="DV1336" s="1"/>
      <c r="DW1336" s="1"/>
      <c r="DX1336" s="1"/>
      <c r="DY1336" s="1"/>
      <c r="DZ1336" s="1"/>
      <c r="EA1336" s="1"/>
      <c r="EB1336" s="1"/>
      <c r="EC1336" s="1"/>
      <c r="ED1336" s="1"/>
      <c r="EE1336" s="1"/>
      <c r="EF1336" s="1"/>
      <c r="EG1336" s="1"/>
      <c r="EH1336" s="1"/>
      <c r="EI1336" s="1"/>
      <c r="EJ1336" s="1"/>
      <c r="EK1336" s="1"/>
      <c r="EL1336" s="1"/>
      <c r="EM1336" s="1"/>
      <c r="EN1336" s="1"/>
      <c r="EO1336" s="1"/>
      <c r="EP1336" s="1"/>
      <c r="EQ1336" s="1"/>
      <c r="ER1336" s="1"/>
      <c r="ES1336" s="1"/>
      <c r="ET1336" s="1"/>
      <c r="EU1336" s="1"/>
      <c r="EV1336" s="1"/>
      <c r="EW1336" s="1"/>
      <c r="EX1336" s="1"/>
      <c r="EY1336" s="1"/>
      <c r="EZ1336" s="1"/>
      <c r="FA1336" s="1"/>
      <c r="FB1336" s="1"/>
      <c r="FC1336" s="1"/>
      <c r="FD1336" s="1"/>
      <c r="FE1336" s="1"/>
      <c r="FF1336" s="1"/>
      <c r="FG1336" s="1"/>
      <c r="FH1336" s="1"/>
      <c r="FI1336" s="1"/>
      <c r="FJ1336" s="1"/>
      <c r="FK1336" s="1"/>
      <c r="FL1336" s="1"/>
      <c r="FM1336" s="1"/>
      <c r="FN1336" s="1"/>
      <c r="FO1336" s="1"/>
      <c r="FP1336" s="1"/>
      <c r="FQ1336" s="1"/>
      <c r="FR1336" s="1"/>
      <c r="FS1336" s="1"/>
      <c r="FT1336" s="1"/>
      <c r="FU1336" s="1"/>
      <c r="FV1336" s="1"/>
      <c r="FW1336" s="1"/>
      <c r="FX1336" s="1"/>
      <c r="FY1336" s="1"/>
      <c r="FZ1336" s="1"/>
      <c r="GA1336" s="1"/>
      <c r="GB1336" s="1"/>
      <c r="GC1336" s="1"/>
      <c r="GD1336" s="1"/>
      <c r="GE1336" s="1"/>
      <c r="GF1336" s="1"/>
      <c r="GG1336" s="1"/>
      <c r="GH1336" s="1"/>
      <c r="GI1336" s="1"/>
      <c r="GJ1336" s="1"/>
      <c r="GK1336" s="1"/>
      <c r="GL1336" s="1"/>
      <c r="GM1336" s="1"/>
      <c r="GN1336" s="1"/>
      <c r="GO1336" s="1"/>
      <c r="GP1336" s="1"/>
      <c r="GQ1336" s="1"/>
      <c r="GR1336" s="1"/>
      <c r="GS1336" s="1"/>
      <c r="GT1336" s="1"/>
      <c r="GU1336" s="1"/>
      <c r="GV1336" s="1"/>
      <c r="GW1336" s="1"/>
      <c r="GX1336" s="1"/>
      <c r="GY1336" s="1"/>
      <c r="GZ1336" s="1"/>
      <c r="HA1336" s="1"/>
      <c r="HB1336" s="1"/>
      <c r="HC1336" s="1"/>
      <c r="HD1336" s="1"/>
      <c r="HE1336" s="1"/>
      <c r="HF1336" s="1"/>
      <c r="HG1336" s="1"/>
      <c r="HH1336" s="1"/>
      <c r="HI1336" s="1"/>
      <c r="HJ1336" s="1"/>
      <c r="HK1336" s="1"/>
      <c r="HL1336" s="1"/>
      <c r="HM1336" s="1"/>
      <c r="HN1336" s="1"/>
      <c r="HO1336" s="1"/>
      <c r="HP1336" s="1"/>
      <c r="HQ1336" s="1"/>
      <c r="HR1336" s="1"/>
      <c r="HS1336" s="1"/>
      <c r="HT1336" s="1"/>
      <c r="HU1336" s="1"/>
      <c r="HV1336" s="1"/>
      <c r="HW1336" s="1"/>
      <c r="HX1336" s="1"/>
      <c r="HY1336" s="1"/>
      <c r="HZ1336" s="1"/>
      <c r="IA1336" s="1"/>
      <c r="IB1336" s="1"/>
      <c r="IC1336" s="1"/>
    </row>
    <row r="1337" s="112" customFormat="1" ht="17" customHeight="1" spans="1:237">
      <c r="A1337" s="22">
        <v>2220205</v>
      </c>
      <c r="B1337" s="185" t="s">
        <v>1501</v>
      </c>
      <c r="C1337" s="186">
        <v>0</v>
      </c>
      <c r="D1337" s="24"/>
      <c r="E1337" s="184"/>
      <c r="F1337" s="1"/>
      <c r="G1337" s="1"/>
      <c r="H1337" s="1"/>
      <c r="I1337" s="1"/>
      <c r="J1337" s="1"/>
      <c r="K1337" s="1"/>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1"/>
      <c r="AI1337" s="1"/>
      <c r="AJ1337" s="1"/>
      <c r="AK1337" s="1"/>
      <c r="AL1337" s="1"/>
      <c r="AM1337" s="1"/>
      <c r="AN1337" s="1"/>
      <c r="AO1337" s="1"/>
      <c r="AP1337" s="1"/>
      <c r="AQ1337" s="1"/>
      <c r="AR1337" s="1"/>
      <c r="AS1337" s="1"/>
      <c r="AT1337" s="1"/>
      <c r="AU1337" s="1"/>
      <c r="AV1337" s="1"/>
      <c r="AW1337" s="1"/>
      <c r="AX1337" s="1"/>
      <c r="AY1337" s="1"/>
      <c r="AZ1337" s="1"/>
      <c r="BA1337" s="1"/>
      <c r="BB1337" s="1"/>
      <c r="BC1337" s="1"/>
      <c r="BD1337" s="1"/>
      <c r="BE1337" s="1"/>
      <c r="BF1337" s="1"/>
      <c r="BG1337" s="1"/>
      <c r="BH1337" s="1"/>
      <c r="BI1337" s="1"/>
      <c r="BJ1337" s="1"/>
      <c r="BK1337" s="1"/>
      <c r="BL1337" s="1"/>
      <c r="BM1337" s="1"/>
      <c r="BN1337" s="1"/>
      <c r="BO1337" s="1"/>
      <c r="BP1337" s="1"/>
      <c r="BQ1337" s="1"/>
      <c r="BR1337" s="1"/>
      <c r="BS1337" s="1"/>
      <c r="BT1337" s="1"/>
      <c r="BU1337" s="1"/>
      <c r="BV1337" s="1"/>
      <c r="BW1337" s="1"/>
      <c r="BX1337" s="1"/>
      <c r="BY1337" s="1"/>
      <c r="BZ1337" s="1"/>
      <c r="CA1337" s="1"/>
      <c r="CB1337" s="1"/>
      <c r="CC1337" s="1"/>
      <c r="CD1337" s="1"/>
      <c r="CE1337" s="1"/>
      <c r="CF1337" s="1"/>
      <c r="CG1337" s="1"/>
      <c r="CH1337" s="1"/>
      <c r="CI1337" s="1"/>
      <c r="CJ1337" s="1"/>
      <c r="CK1337" s="1"/>
      <c r="CL1337" s="1"/>
      <c r="CM1337" s="1"/>
      <c r="CN1337" s="1"/>
      <c r="CO1337" s="1"/>
      <c r="CP1337" s="1"/>
      <c r="CQ1337" s="1"/>
      <c r="CR1337" s="1"/>
      <c r="CS1337" s="1"/>
      <c r="CT1337" s="1"/>
      <c r="CU1337" s="1"/>
      <c r="CV1337" s="1"/>
      <c r="CW1337" s="1"/>
      <c r="CX1337" s="1"/>
      <c r="CY1337" s="1"/>
      <c r="CZ1337" s="1"/>
      <c r="DA1337" s="1"/>
      <c r="DB1337" s="1"/>
      <c r="DC1337" s="1"/>
      <c r="DD1337" s="1"/>
      <c r="DE1337" s="1"/>
      <c r="DF1337" s="1"/>
      <c r="DG1337" s="1"/>
      <c r="DH1337" s="1"/>
      <c r="DI1337" s="1"/>
      <c r="DJ1337" s="1"/>
      <c r="DK1337" s="1"/>
      <c r="DL1337" s="1"/>
      <c r="DM1337" s="1"/>
      <c r="DN1337" s="1"/>
      <c r="DO1337" s="1"/>
      <c r="DP1337" s="1"/>
      <c r="DQ1337" s="1"/>
      <c r="DR1337" s="1"/>
      <c r="DS1337" s="1"/>
      <c r="DT1337" s="1"/>
      <c r="DU1337" s="1"/>
      <c r="DV1337" s="1"/>
      <c r="DW1337" s="1"/>
      <c r="DX1337" s="1"/>
      <c r="DY1337" s="1"/>
      <c r="DZ1337" s="1"/>
      <c r="EA1337" s="1"/>
      <c r="EB1337" s="1"/>
      <c r="EC1337" s="1"/>
      <c r="ED1337" s="1"/>
      <c r="EE1337" s="1"/>
      <c r="EF1337" s="1"/>
      <c r="EG1337" s="1"/>
      <c r="EH1337" s="1"/>
      <c r="EI1337" s="1"/>
      <c r="EJ1337" s="1"/>
      <c r="EK1337" s="1"/>
      <c r="EL1337" s="1"/>
      <c r="EM1337" s="1"/>
      <c r="EN1337" s="1"/>
      <c r="EO1337" s="1"/>
      <c r="EP1337" s="1"/>
      <c r="EQ1337" s="1"/>
      <c r="ER1337" s="1"/>
      <c r="ES1337" s="1"/>
      <c r="ET1337" s="1"/>
      <c r="EU1337" s="1"/>
      <c r="EV1337" s="1"/>
      <c r="EW1337" s="1"/>
      <c r="EX1337" s="1"/>
      <c r="EY1337" s="1"/>
      <c r="EZ1337" s="1"/>
      <c r="FA1337" s="1"/>
      <c r="FB1337" s="1"/>
      <c r="FC1337" s="1"/>
      <c r="FD1337" s="1"/>
      <c r="FE1337" s="1"/>
      <c r="FF1337" s="1"/>
      <c r="FG1337" s="1"/>
      <c r="FH1337" s="1"/>
      <c r="FI1337" s="1"/>
      <c r="FJ1337" s="1"/>
      <c r="FK1337" s="1"/>
      <c r="FL1337" s="1"/>
      <c r="FM1337" s="1"/>
      <c r="FN1337" s="1"/>
      <c r="FO1337" s="1"/>
      <c r="FP1337" s="1"/>
      <c r="FQ1337" s="1"/>
      <c r="FR1337" s="1"/>
      <c r="FS1337" s="1"/>
      <c r="FT1337" s="1"/>
      <c r="FU1337" s="1"/>
      <c r="FV1337" s="1"/>
      <c r="FW1337" s="1"/>
      <c r="FX1337" s="1"/>
      <c r="FY1337" s="1"/>
      <c r="FZ1337" s="1"/>
      <c r="GA1337" s="1"/>
      <c r="GB1337" s="1"/>
      <c r="GC1337" s="1"/>
      <c r="GD1337" s="1"/>
      <c r="GE1337" s="1"/>
      <c r="GF1337" s="1"/>
      <c r="GG1337" s="1"/>
      <c r="GH1337" s="1"/>
      <c r="GI1337" s="1"/>
      <c r="GJ1337" s="1"/>
      <c r="GK1337" s="1"/>
      <c r="GL1337" s="1"/>
      <c r="GM1337" s="1"/>
      <c r="GN1337" s="1"/>
      <c r="GO1337" s="1"/>
      <c r="GP1337" s="1"/>
      <c r="GQ1337" s="1"/>
      <c r="GR1337" s="1"/>
      <c r="GS1337" s="1"/>
      <c r="GT1337" s="1"/>
      <c r="GU1337" s="1"/>
      <c r="GV1337" s="1"/>
      <c r="GW1337" s="1"/>
      <c r="GX1337" s="1"/>
      <c r="GY1337" s="1"/>
      <c r="GZ1337" s="1"/>
      <c r="HA1337" s="1"/>
      <c r="HB1337" s="1"/>
      <c r="HC1337" s="1"/>
      <c r="HD1337" s="1"/>
      <c r="HE1337" s="1"/>
      <c r="HF1337" s="1"/>
      <c r="HG1337" s="1"/>
      <c r="HH1337" s="1"/>
      <c r="HI1337" s="1"/>
      <c r="HJ1337" s="1"/>
      <c r="HK1337" s="1"/>
      <c r="HL1337" s="1"/>
      <c r="HM1337" s="1"/>
      <c r="HN1337" s="1"/>
      <c r="HO1337" s="1"/>
      <c r="HP1337" s="1"/>
      <c r="HQ1337" s="1"/>
      <c r="HR1337" s="1"/>
      <c r="HS1337" s="1"/>
      <c r="HT1337" s="1"/>
      <c r="HU1337" s="1"/>
      <c r="HV1337" s="1"/>
      <c r="HW1337" s="1"/>
      <c r="HX1337" s="1"/>
      <c r="HY1337" s="1"/>
      <c r="HZ1337" s="1"/>
      <c r="IA1337" s="1"/>
      <c r="IB1337" s="1"/>
      <c r="IC1337" s="1"/>
    </row>
    <row r="1338" s="112" customFormat="1" ht="17" customHeight="1" spans="1:237">
      <c r="A1338" s="22">
        <v>2220206</v>
      </c>
      <c r="B1338" s="185" t="s">
        <v>1502</v>
      </c>
      <c r="C1338" s="186">
        <v>0</v>
      </c>
      <c r="D1338" s="24"/>
      <c r="E1338" s="184"/>
      <c r="F1338" s="1"/>
      <c r="G1338" s="1"/>
      <c r="H1338" s="1"/>
      <c r="I1338" s="1"/>
      <c r="J1338" s="1"/>
      <c r="K1338" s="1"/>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c r="AM1338" s="1"/>
      <c r="AN1338" s="1"/>
      <c r="AO1338" s="1"/>
      <c r="AP1338" s="1"/>
      <c r="AQ1338" s="1"/>
      <c r="AR1338" s="1"/>
      <c r="AS1338" s="1"/>
      <c r="AT1338" s="1"/>
      <c r="AU1338" s="1"/>
      <c r="AV1338" s="1"/>
      <c r="AW1338" s="1"/>
      <c r="AX1338" s="1"/>
      <c r="AY1338" s="1"/>
      <c r="AZ1338" s="1"/>
      <c r="BA1338" s="1"/>
      <c r="BB1338" s="1"/>
      <c r="BC1338" s="1"/>
      <c r="BD1338" s="1"/>
      <c r="BE1338" s="1"/>
      <c r="BF1338" s="1"/>
      <c r="BG1338" s="1"/>
      <c r="BH1338" s="1"/>
      <c r="BI1338" s="1"/>
      <c r="BJ1338" s="1"/>
      <c r="BK1338" s="1"/>
      <c r="BL1338" s="1"/>
      <c r="BM1338" s="1"/>
      <c r="BN1338" s="1"/>
      <c r="BO1338" s="1"/>
      <c r="BP1338" s="1"/>
      <c r="BQ1338" s="1"/>
      <c r="BR1338" s="1"/>
      <c r="BS1338" s="1"/>
      <c r="BT1338" s="1"/>
      <c r="BU1338" s="1"/>
      <c r="BV1338" s="1"/>
      <c r="BW1338" s="1"/>
      <c r="BX1338" s="1"/>
      <c r="BY1338" s="1"/>
      <c r="BZ1338" s="1"/>
      <c r="CA1338" s="1"/>
      <c r="CB1338" s="1"/>
      <c r="CC1338" s="1"/>
      <c r="CD1338" s="1"/>
      <c r="CE1338" s="1"/>
      <c r="CF1338" s="1"/>
      <c r="CG1338" s="1"/>
      <c r="CH1338" s="1"/>
      <c r="CI1338" s="1"/>
      <c r="CJ1338" s="1"/>
      <c r="CK1338" s="1"/>
      <c r="CL1338" s="1"/>
      <c r="CM1338" s="1"/>
      <c r="CN1338" s="1"/>
      <c r="CO1338" s="1"/>
      <c r="CP1338" s="1"/>
      <c r="CQ1338" s="1"/>
      <c r="CR1338" s="1"/>
      <c r="CS1338" s="1"/>
      <c r="CT1338" s="1"/>
      <c r="CU1338" s="1"/>
      <c r="CV1338" s="1"/>
      <c r="CW1338" s="1"/>
      <c r="CX1338" s="1"/>
      <c r="CY1338" s="1"/>
      <c r="CZ1338" s="1"/>
      <c r="DA1338" s="1"/>
      <c r="DB1338" s="1"/>
      <c r="DC1338" s="1"/>
      <c r="DD1338" s="1"/>
      <c r="DE1338" s="1"/>
      <c r="DF1338" s="1"/>
      <c r="DG1338" s="1"/>
      <c r="DH1338" s="1"/>
      <c r="DI1338" s="1"/>
      <c r="DJ1338" s="1"/>
      <c r="DK1338" s="1"/>
      <c r="DL1338" s="1"/>
      <c r="DM1338" s="1"/>
      <c r="DN1338" s="1"/>
      <c r="DO1338" s="1"/>
      <c r="DP1338" s="1"/>
      <c r="DQ1338" s="1"/>
      <c r="DR1338" s="1"/>
      <c r="DS1338" s="1"/>
      <c r="DT1338" s="1"/>
      <c r="DU1338" s="1"/>
      <c r="DV1338" s="1"/>
      <c r="DW1338" s="1"/>
      <c r="DX1338" s="1"/>
      <c r="DY1338" s="1"/>
      <c r="DZ1338" s="1"/>
      <c r="EA1338" s="1"/>
      <c r="EB1338" s="1"/>
      <c r="EC1338" s="1"/>
      <c r="ED1338" s="1"/>
      <c r="EE1338" s="1"/>
      <c r="EF1338" s="1"/>
      <c r="EG1338" s="1"/>
      <c r="EH1338" s="1"/>
      <c r="EI1338" s="1"/>
      <c r="EJ1338" s="1"/>
      <c r="EK1338" s="1"/>
      <c r="EL1338" s="1"/>
      <c r="EM1338" s="1"/>
      <c r="EN1338" s="1"/>
      <c r="EO1338" s="1"/>
      <c r="EP1338" s="1"/>
      <c r="EQ1338" s="1"/>
      <c r="ER1338" s="1"/>
      <c r="ES1338" s="1"/>
      <c r="ET1338" s="1"/>
      <c r="EU1338" s="1"/>
      <c r="EV1338" s="1"/>
      <c r="EW1338" s="1"/>
      <c r="EX1338" s="1"/>
      <c r="EY1338" s="1"/>
      <c r="EZ1338" s="1"/>
      <c r="FA1338" s="1"/>
      <c r="FB1338" s="1"/>
      <c r="FC1338" s="1"/>
      <c r="FD1338" s="1"/>
      <c r="FE1338" s="1"/>
      <c r="FF1338" s="1"/>
      <c r="FG1338" s="1"/>
      <c r="FH1338" s="1"/>
      <c r="FI1338" s="1"/>
      <c r="FJ1338" s="1"/>
      <c r="FK1338" s="1"/>
      <c r="FL1338" s="1"/>
      <c r="FM1338" s="1"/>
      <c r="FN1338" s="1"/>
      <c r="FO1338" s="1"/>
      <c r="FP1338" s="1"/>
      <c r="FQ1338" s="1"/>
      <c r="FR1338" s="1"/>
      <c r="FS1338" s="1"/>
      <c r="FT1338" s="1"/>
      <c r="FU1338" s="1"/>
      <c r="FV1338" s="1"/>
      <c r="FW1338" s="1"/>
      <c r="FX1338" s="1"/>
      <c r="FY1338" s="1"/>
      <c r="FZ1338" s="1"/>
      <c r="GA1338" s="1"/>
      <c r="GB1338" s="1"/>
      <c r="GC1338" s="1"/>
      <c r="GD1338" s="1"/>
      <c r="GE1338" s="1"/>
      <c r="GF1338" s="1"/>
      <c r="GG1338" s="1"/>
      <c r="GH1338" s="1"/>
      <c r="GI1338" s="1"/>
      <c r="GJ1338" s="1"/>
      <c r="GK1338" s="1"/>
      <c r="GL1338" s="1"/>
      <c r="GM1338" s="1"/>
      <c r="GN1338" s="1"/>
      <c r="GO1338" s="1"/>
      <c r="GP1338" s="1"/>
      <c r="GQ1338" s="1"/>
      <c r="GR1338" s="1"/>
      <c r="GS1338" s="1"/>
      <c r="GT1338" s="1"/>
      <c r="GU1338" s="1"/>
      <c r="GV1338" s="1"/>
      <c r="GW1338" s="1"/>
      <c r="GX1338" s="1"/>
      <c r="GY1338" s="1"/>
      <c r="GZ1338" s="1"/>
      <c r="HA1338" s="1"/>
      <c r="HB1338" s="1"/>
      <c r="HC1338" s="1"/>
      <c r="HD1338" s="1"/>
      <c r="HE1338" s="1"/>
      <c r="HF1338" s="1"/>
      <c r="HG1338" s="1"/>
      <c r="HH1338" s="1"/>
      <c r="HI1338" s="1"/>
      <c r="HJ1338" s="1"/>
      <c r="HK1338" s="1"/>
      <c r="HL1338" s="1"/>
      <c r="HM1338" s="1"/>
      <c r="HN1338" s="1"/>
      <c r="HO1338" s="1"/>
      <c r="HP1338" s="1"/>
      <c r="HQ1338" s="1"/>
      <c r="HR1338" s="1"/>
      <c r="HS1338" s="1"/>
      <c r="HT1338" s="1"/>
      <c r="HU1338" s="1"/>
      <c r="HV1338" s="1"/>
      <c r="HW1338" s="1"/>
      <c r="HX1338" s="1"/>
      <c r="HY1338" s="1"/>
      <c r="HZ1338" s="1"/>
      <c r="IA1338" s="1"/>
      <c r="IB1338" s="1"/>
      <c r="IC1338" s="1"/>
    </row>
    <row r="1339" s="112" customFormat="1" ht="17" customHeight="1" spans="1:237">
      <c r="A1339" s="22">
        <v>2220207</v>
      </c>
      <c r="B1339" s="185" t="s">
        <v>1503</v>
      </c>
      <c r="C1339" s="186">
        <v>0</v>
      </c>
      <c r="D1339" s="24"/>
      <c r="E1339" s="184"/>
      <c r="F1339" s="1"/>
      <c r="G1339" s="1"/>
      <c r="H1339" s="1"/>
      <c r="I1339" s="1"/>
      <c r="J1339" s="1"/>
      <c r="K1339" s="1"/>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1"/>
      <c r="AI1339" s="1"/>
      <c r="AJ1339" s="1"/>
      <c r="AK1339" s="1"/>
      <c r="AL1339" s="1"/>
      <c r="AM1339" s="1"/>
      <c r="AN1339" s="1"/>
      <c r="AO1339" s="1"/>
      <c r="AP1339" s="1"/>
      <c r="AQ1339" s="1"/>
      <c r="AR1339" s="1"/>
      <c r="AS1339" s="1"/>
      <c r="AT1339" s="1"/>
      <c r="AU1339" s="1"/>
      <c r="AV1339" s="1"/>
      <c r="AW1339" s="1"/>
      <c r="AX1339" s="1"/>
      <c r="AY1339" s="1"/>
      <c r="AZ1339" s="1"/>
      <c r="BA1339" s="1"/>
      <c r="BB1339" s="1"/>
      <c r="BC1339" s="1"/>
      <c r="BD1339" s="1"/>
      <c r="BE1339" s="1"/>
      <c r="BF1339" s="1"/>
      <c r="BG1339" s="1"/>
      <c r="BH1339" s="1"/>
      <c r="BI1339" s="1"/>
      <c r="BJ1339" s="1"/>
      <c r="BK1339" s="1"/>
      <c r="BL1339" s="1"/>
      <c r="BM1339" s="1"/>
      <c r="BN1339" s="1"/>
      <c r="BO1339" s="1"/>
      <c r="BP1339" s="1"/>
      <c r="BQ1339" s="1"/>
      <c r="BR1339" s="1"/>
      <c r="BS1339" s="1"/>
      <c r="BT1339" s="1"/>
      <c r="BU1339" s="1"/>
      <c r="BV1339" s="1"/>
      <c r="BW1339" s="1"/>
      <c r="BX1339" s="1"/>
      <c r="BY1339" s="1"/>
      <c r="BZ1339" s="1"/>
      <c r="CA1339" s="1"/>
      <c r="CB1339" s="1"/>
      <c r="CC1339" s="1"/>
      <c r="CD1339" s="1"/>
      <c r="CE1339" s="1"/>
      <c r="CF1339" s="1"/>
      <c r="CG1339" s="1"/>
      <c r="CH1339" s="1"/>
      <c r="CI1339" s="1"/>
      <c r="CJ1339" s="1"/>
      <c r="CK1339" s="1"/>
      <c r="CL1339" s="1"/>
      <c r="CM1339" s="1"/>
      <c r="CN1339" s="1"/>
      <c r="CO1339" s="1"/>
      <c r="CP1339" s="1"/>
      <c r="CQ1339" s="1"/>
      <c r="CR1339" s="1"/>
      <c r="CS1339" s="1"/>
      <c r="CT1339" s="1"/>
      <c r="CU1339" s="1"/>
      <c r="CV1339" s="1"/>
      <c r="CW1339" s="1"/>
      <c r="CX1339" s="1"/>
      <c r="CY1339" s="1"/>
      <c r="CZ1339" s="1"/>
      <c r="DA1339" s="1"/>
      <c r="DB1339" s="1"/>
      <c r="DC1339" s="1"/>
      <c r="DD1339" s="1"/>
      <c r="DE1339" s="1"/>
      <c r="DF1339" s="1"/>
      <c r="DG1339" s="1"/>
      <c r="DH1339" s="1"/>
      <c r="DI1339" s="1"/>
      <c r="DJ1339" s="1"/>
      <c r="DK1339" s="1"/>
      <c r="DL1339" s="1"/>
      <c r="DM1339" s="1"/>
      <c r="DN1339" s="1"/>
      <c r="DO1339" s="1"/>
      <c r="DP1339" s="1"/>
      <c r="DQ1339" s="1"/>
      <c r="DR1339" s="1"/>
      <c r="DS1339" s="1"/>
      <c r="DT1339" s="1"/>
      <c r="DU1339" s="1"/>
      <c r="DV1339" s="1"/>
      <c r="DW1339" s="1"/>
      <c r="DX1339" s="1"/>
      <c r="DY1339" s="1"/>
      <c r="DZ1339" s="1"/>
      <c r="EA1339" s="1"/>
      <c r="EB1339" s="1"/>
      <c r="EC1339" s="1"/>
      <c r="ED1339" s="1"/>
      <c r="EE1339" s="1"/>
      <c r="EF1339" s="1"/>
      <c r="EG1339" s="1"/>
      <c r="EH1339" s="1"/>
      <c r="EI1339" s="1"/>
      <c r="EJ1339" s="1"/>
      <c r="EK1339" s="1"/>
      <c r="EL1339" s="1"/>
      <c r="EM1339" s="1"/>
      <c r="EN1339" s="1"/>
      <c r="EO1339" s="1"/>
      <c r="EP1339" s="1"/>
      <c r="EQ1339" s="1"/>
      <c r="ER1339" s="1"/>
      <c r="ES1339" s="1"/>
      <c r="ET1339" s="1"/>
      <c r="EU1339" s="1"/>
      <c r="EV1339" s="1"/>
      <c r="EW1339" s="1"/>
      <c r="EX1339" s="1"/>
      <c r="EY1339" s="1"/>
      <c r="EZ1339" s="1"/>
      <c r="FA1339" s="1"/>
      <c r="FB1339" s="1"/>
      <c r="FC1339" s="1"/>
      <c r="FD1339" s="1"/>
      <c r="FE1339" s="1"/>
      <c r="FF1339" s="1"/>
      <c r="FG1339" s="1"/>
      <c r="FH1339" s="1"/>
      <c r="FI1339" s="1"/>
      <c r="FJ1339" s="1"/>
      <c r="FK1339" s="1"/>
      <c r="FL1339" s="1"/>
      <c r="FM1339" s="1"/>
      <c r="FN1339" s="1"/>
      <c r="FO1339" s="1"/>
      <c r="FP1339" s="1"/>
      <c r="FQ1339" s="1"/>
      <c r="FR1339" s="1"/>
      <c r="FS1339" s="1"/>
      <c r="FT1339" s="1"/>
      <c r="FU1339" s="1"/>
      <c r="FV1339" s="1"/>
      <c r="FW1339" s="1"/>
      <c r="FX1339" s="1"/>
      <c r="FY1339" s="1"/>
      <c r="FZ1339" s="1"/>
      <c r="GA1339" s="1"/>
      <c r="GB1339" s="1"/>
      <c r="GC1339" s="1"/>
      <c r="GD1339" s="1"/>
      <c r="GE1339" s="1"/>
      <c r="GF1339" s="1"/>
      <c r="GG1339" s="1"/>
      <c r="GH1339" s="1"/>
      <c r="GI1339" s="1"/>
      <c r="GJ1339" s="1"/>
      <c r="GK1339" s="1"/>
      <c r="GL1339" s="1"/>
      <c r="GM1339" s="1"/>
      <c r="GN1339" s="1"/>
      <c r="GO1339" s="1"/>
      <c r="GP1339" s="1"/>
      <c r="GQ1339" s="1"/>
      <c r="GR1339" s="1"/>
      <c r="GS1339" s="1"/>
      <c r="GT1339" s="1"/>
      <c r="GU1339" s="1"/>
      <c r="GV1339" s="1"/>
      <c r="GW1339" s="1"/>
      <c r="GX1339" s="1"/>
      <c r="GY1339" s="1"/>
      <c r="GZ1339" s="1"/>
      <c r="HA1339" s="1"/>
      <c r="HB1339" s="1"/>
      <c r="HC1339" s="1"/>
      <c r="HD1339" s="1"/>
      <c r="HE1339" s="1"/>
      <c r="HF1339" s="1"/>
      <c r="HG1339" s="1"/>
      <c r="HH1339" s="1"/>
      <c r="HI1339" s="1"/>
      <c r="HJ1339" s="1"/>
      <c r="HK1339" s="1"/>
      <c r="HL1339" s="1"/>
      <c r="HM1339" s="1"/>
      <c r="HN1339" s="1"/>
      <c r="HO1339" s="1"/>
      <c r="HP1339" s="1"/>
      <c r="HQ1339" s="1"/>
      <c r="HR1339" s="1"/>
      <c r="HS1339" s="1"/>
      <c r="HT1339" s="1"/>
      <c r="HU1339" s="1"/>
      <c r="HV1339" s="1"/>
      <c r="HW1339" s="1"/>
      <c r="HX1339" s="1"/>
      <c r="HY1339" s="1"/>
      <c r="HZ1339" s="1"/>
      <c r="IA1339" s="1"/>
      <c r="IB1339" s="1"/>
      <c r="IC1339" s="1"/>
    </row>
    <row r="1340" s="112" customFormat="1" ht="17" customHeight="1" spans="1:237">
      <c r="A1340" s="22">
        <v>2220209</v>
      </c>
      <c r="B1340" s="185" t="s">
        <v>1504</v>
      </c>
      <c r="C1340" s="186">
        <v>0</v>
      </c>
      <c r="D1340" s="24"/>
      <c r="E1340" s="184"/>
      <c r="F1340" s="1"/>
      <c r="G1340" s="1"/>
      <c r="H1340" s="1"/>
      <c r="I1340" s="1"/>
      <c r="J1340" s="1"/>
      <c r="K1340" s="1"/>
      <c r="L1340" s="1"/>
      <c r="M1340" s="1"/>
      <c r="N1340" s="1"/>
      <c r="O1340" s="1"/>
      <c r="P1340" s="1"/>
      <c r="Q1340" s="1"/>
      <c r="R1340" s="1"/>
      <c r="S1340" s="1"/>
      <c r="T1340" s="1"/>
      <c r="U1340" s="1"/>
      <c r="V1340" s="1"/>
      <c r="W1340" s="1"/>
      <c r="X1340" s="1"/>
      <c r="Y1340" s="1"/>
      <c r="Z1340" s="1"/>
      <c r="AA1340" s="1"/>
      <c r="AB1340" s="1"/>
      <c r="AC1340" s="1"/>
      <c r="AD1340" s="1"/>
      <c r="AE1340" s="1"/>
      <c r="AF1340" s="1"/>
      <c r="AG1340" s="1"/>
      <c r="AH1340" s="1"/>
      <c r="AI1340" s="1"/>
      <c r="AJ1340" s="1"/>
      <c r="AK1340" s="1"/>
      <c r="AL1340" s="1"/>
      <c r="AM1340" s="1"/>
      <c r="AN1340" s="1"/>
      <c r="AO1340" s="1"/>
      <c r="AP1340" s="1"/>
      <c r="AQ1340" s="1"/>
      <c r="AR1340" s="1"/>
      <c r="AS1340" s="1"/>
      <c r="AT1340" s="1"/>
      <c r="AU1340" s="1"/>
      <c r="AV1340" s="1"/>
      <c r="AW1340" s="1"/>
      <c r="AX1340" s="1"/>
      <c r="AY1340" s="1"/>
      <c r="AZ1340" s="1"/>
      <c r="BA1340" s="1"/>
      <c r="BB1340" s="1"/>
      <c r="BC1340" s="1"/>
      <c r="BD1340" s="1"/>
      <c r="BE1340" s="1"/>
      <c r="BF1340" s="1"/>
      <c r="BG1340" s="1"/>
      <c r="BH1340" s="1"/>
      <c r="BI1340" s="1"/>
      <c r="BJ1340" s="1"/>
      <c r="BK1340" s="1"/>
      <c r="BL1340" s="1"/>
      <c r="BM1340" s="1"/>
      <c r="BN1340" s="1"/>
      <c r="BO1340" s="1"/>
      <c r="BP1340" s="1"/>
      <c r="BQ1340" s="1"/>
      <c r="BR1340" s="1"/>
      <c r="BS1340" s="1"/>
      <c r="BT1340" s="1"/>
      <c r="BU1340" s="1"/>
      <c r="BV1340" s="1"/>
      <c r="BW1340" s="1"/>
      <c r="BX1340" s="1"/>
      <c r="BY1340" s="1"/>
      <c r="BZ1340" s="1"/>
      <c r="CA1340" s="1"/>
      <c r="CB1340" s="1"/>
      <c r="CC1340" s="1"/>
      <c r="CD1340" s="1"/>
      <c r="CE1340" s="1"/>
      <c r="CF1340" s="1"/>
      <c r="CG1340" s="1"/>
      <c r="CH1340" s="1"/>
      <c r="CI1340" s="1"/>
      <c r="CJ1340" s="1"/>
      <c r="CK1340" s="1"/>
      <c r="CL1340" s="1"/>
      <c r="CM1340" s="1"/>
      <c r="CN1340" s="1"/>
      <c r="CO1340" s="1"/>
      <c r="CP1340" s="1"/>
      <c r="CQ1340" s="1"/>
      <c r="CR1340" s="1"/>
      <c r="CS1340" s="1"/>
      <c r="CT1340" s="1"/>
      <c r="CU1340" s="1"/>
      <c r="CV1340" s="1"/>
      <c r="CW1340" s="1"/>
      <c r="CX1340" s="1"/>
      <c r="CY1340" s="1"/>
      <c r="CZ1340" s="1"/>
      <c r="DA1340" s="1"/>
      <c r="DB1340" s="1"/>
      <c r="DC1340" s="1"/>
      <c r="DD1340" s="1"/>
      <c r="DE1340" s="1"/>
      <c r="DF1340" s="1"/>
      <c r="DG1340" s="1"/>
      <c r="DH1340" s="1"/>
      <c r="DI1340" s="1"/>
      <c r="DJ1340" s="1"/>
      <c r="DK1340" s="1"/>
      <c r="DL1340" s="1"/>
      <c r="DM1340" s="1"/>
      <c r="DN1340" s="1"/>
      <c r="DO1340" s="1"/>
      <c r="DP1340" s="1"/>
      <c r="DQ1340" s="1"/>
      <c r="DR1340" s="1"/>
      <c r="DS1340" s="1"/>
      <c r="DT1340" s="1"/>
      <c r="DU1340" s="1"/>
      <c r="DV1340" s="1"/>
      <c r="DW1340" s="1"/>
      <c r="DX1340" s="1"/>
      <c r="DY1340" s="1"/>
      <c r="DZ1340" s="1"/>
      <c r="EA1340" s="1"/>
      <c r="EB1340" s="1"/>
      <c r="EC1340" s="1"/>
      <c r="ED1340" s="1"/>
      <c r="EE1340" s="1"/>
      <c r="EF1340" s="1"/>
      <c r="EG1340" s="1"/>
      <c r="EH1340" s="1"/>
      <c r="EI1340" s="1"/>
      <c r="EJ1340" s="1"/>
      <c r="EK1340" s="1"/>
      <c r="EL1340" s="1"/>
      <c r="EM1340" s="1"/>
      <c r="EN1340" s="1"/>
      <c r="EO1340" s="1"/>
      <c r="EP1340" s="1"/>
      <c r="EQ1340" s="1"/>
      <c r="ER1340" s="1"/>
      <c r="ES1340" s="1"/>
      <c r="ET1340" s="1"/>
      <c r="EU1340" s="1"/>
      <c r="EV1340" s="1"/>
      <c r="EW1340" s="1"/>
      <c r="EX1340" s="1"/>
      <c r="EY1340" s="1"/>
      <c r="EZ1340" s="1"/>
      <c r="FA1340" s="1"/>
      <c r="FB1340" s="1"/>
      <c r="FC1340" s="1"/>
      <c r="FD1340" s="1"/>
      <c r="FE1340" s="1"/>
      <c r="FF1340" s="1"/>
      <c r="FG1340" s="1"/>
      <c r="FH1340" s="1"/>
      <c r="FI1340" s="1"/>
      <c r="FJ1340" s="1"/>
      <c r="FK1340" s="1"/>
      <c r="FL1340" s="1"/>
      <c r="FM1340" s="1"/>
      <c r="FN1340" s="1"/>
      <c r="FO1340" s="1"/>
      <c r="FP1340" s="1"/>
      <c r="FQ1340" s="1"/>
      <c r="FR1340" s="1"/>
      <c r="FS1340" s="1"/>
      <c r="FT1340" s="1"/>
      <c r="FU1340" s="1"/>
      <c r="FV1340" s="1"/>
      <c r="FW1340" s="1"/>
      <c r="FX1340" s="1"/>
      <c r="FY1340" s="1"/>
      <c r="FZ1340" s="1"/>
      <c r="GA1340" s="1"/>
      <c r="GB1340" s="1"/>
      <c r="GC1340" s="1"/>
      <c r="GD1340" s="1"/>
      <c r="GE1340" s="1"/>
      <c r="GF1340" s="1"/>
      <c r="GG1340" s="1"/>
      <c r="GH1340" s="1"/>
      <c r="GI1340" s="1"/>
      <c r="GJ1340" s="1"/>
      <c r="GK1340" s="1"/>
      <c r="GL1340" s="1"/>
      <c r="GM1340" s="1"/>
      <c r="GN1340" s="1"/>
      <c r="GO1340" s="1"/>
      <c r="GP1340" s="1"/>
      <c r="GQ1340" s="1"/>
      <c r="GR1340" s="1"/>
      <c r="GS1340" s="1"/>
      <c r="GT1340" s="1"/>
      <c r="GU1340" s="1"/>
      <c r="GV1340" s="1"/>
      <c r="GW1340" s="1"/>
      <c r="GX1340" s="1"/>
      <c r="GY1340" s="1"/>
      <c r="GZ1340" s="1"/>
      <c r="HA1340" s="1"/>
      <c r="HB1340" s="1"/>
      <c r="HC1340" s="1"/>
      <c r="HD1340" s="1"/>
      <c r="HE1340" s="1"/>
      <c r="HF1340" s="1"/>
      <c r="HG1340" s="1"/>
      <c r="HH1340" s="1"/>
      <c r="HI1340" s="1"/>
      <c r="HJ1340" s="1"/>
      <c r="HK1340" s="1"/>
      <c r="HL1340" s="1"/>
      <c r="HM1340" s="1"/>
      <c r="HN1340" s="1"/>
      <c r="HO1340" s="1"/>
      <c r="HP1340" s="1"/>
      <c r="HQ1340" s="1"/>
      <c r="HR1340" s="1"/>
      <c r="HS1340" s="1"/>
      <c r="HT1340" s="1"/>
      <c r="HU1340" s="1"/>
      <c r="HV1340" s="1"/>
      <c r="HW1340" s="1"/>
      <c r="HX1340" s="1"/>
      <c r="HY1340" s="1"/>
      <c r="HZ1340" s="1"/>
      <c r="IA1340" s="1"/>
      <c r="IB1340" s="1"/>
      <c r="IC1340" s="1"/>
    </row>
    <row r="1341" s="112" customFormat="1" ht="17" customHeight="1" spans="1:237">
      <c r="A1341" s="22">
        <v>2220210</v>
      </c>
      <c r="B1341" s="185" t="s">
        <v>1505</v>
      </c>
      <c r="C1341" s="186">
        <v>0</v>
      </c>
      <c r="D1341" s="24"/>
      <c r="E1341" s="184"/>
      <c r="F1341" s="1"/>
      <c r="G1341" s="1"/>
      <c r="H1341" s="1"/>
      <c r="I1341" s="1"/>
      <c r="J1341" s="1"/>
      <c r="K1341" s="1"/>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1"/>
      <c r="AI1341" s="1"/>
      <c r="AJ1341" s="1"/>
      <c r="AK1341" s="1"/>
      <c r="AL1341" s="1"/>
      <c r="AM1341" s="1"/>
      <c r="AN1341" s="1"/>
      <c r="AO1341" s="1"/>
      <c r="AP1341" s="1"/>
      <c r="AQ1341" s="1"/>
      <c r="AR1341" s="1"/>
      <c r="AS1341" s="1"/>
      <c r="AT1341" s="1"/>
      <c r="AU1341" s="1"/>
      <c r="AV1341" s="1"/>
      <c r="AW1341" s="1"/>
      <c r="AX1341" s="1"/>
      <c r="AY1341" s="1"/>
      <c r="AZ1341" s="1"/>
      <c r="BA1341" s="1"/>
      <c r="BB1341" s="1"/>
      <c r="BC1341" s="1"/>
      <c r="BD1341" s="1"/>
      <c r="BE1341" s="1"/>
      <c r="BF1341" s="1"/>
      <c r="BG1341" s="1"/>
      <c r="BH1341" s="1"/>
      <c r="BI1341" s="1"/>
      <c r="BJ1341" s="1"/>
      <c r="BK1341" s="1"/>
      <c r="BL1341" s="1"/>
      <c r="BM1341" s="1"/>
      <c r="BN1341" s="1"/>
      <c r="BO1341" s="1"/>
      <c r="BP1341" s="1"/>
      <c r="BQ1341" s="1"/>
      <c r="BR1341" s="1"/>
      <c r="BS1341" s="1"/>
      <c r="BT1341" s="1"/>
      <c r="BU1341" s="1"/>
      <c r="BV1341" s="1"/>
      <c r="BW1341" s="1"/>
      <c r="BX1341" s="1"/>
      <c r="BY1341" s="1"/>
      <c r="BZ1341" s="1"/>
      <c r="CA1341" s="1"/>
      <c r="CB1341" s="1"/>
      <c r="CC1341" s="1"/>
      <c r="CD1341" s="1"/>
      <c r="CE1341" s="1"/>
      <c r="CF1341" s="1"/>
      <c r="CG1341" s="1"/>
      <c r="CH1341" s="1"/>
      <c r="CI1341" s="1"/>
      <c r="CJ1341" s="1"/>
      <c r="CK1341" s="1"/>
      <c r="CL1341" s="1"/>
      <c r="CM1341" s="1"/>
      <c r="CN1341" s="1"/>
      <c r="CO1341" s="1"/>
      <c r="CP1341" s="1"/>
      <c r="CQ1341" s="1"/>
      <c r="CR1341" s="1"/>
      <c r="CS1341" s="1"/>
      <c r="CT1341" s="1"/>
      <c r="CU1341" s="1"/>
      <c r="CV1341" s="1"/>
      <c r="CW1341" s="1"/>
      <c r="CX1341" s="1"/>
      <c r="CY1341" s="1"/>
      <c r="CZ1341" s="1"/>
      <c r="DA1341" s="1"/>
      <c r="DB1341" s="1"/>
      <c r="DC1341" s="1"/>
      <c r="DD1341" s="1"/>
      <c r="DE1341" s="1"/>
      <c r="DF1341" s="1"/>
      <c r="DG1341" s="1"/>
      <c r="DH1341" s="1"/>
      <c r="DI1341" s="1"/>
      <c r="DJ1341" s="1"/>
      <c r="DK1341" s="1"/>
      <c r="DL1341" s="1"/>
      <c r="DM1341" s="1"/>
      <c r="DN1341" s="1"/>
      <c r="DO1341" s="1"/>
      <c r="DP1341" s="1"/>
      <c r="DQ1341" s="1"/>
      <c r="DR1341" s="1"/>
      <c r="DS1341" s="1"/>
      <c r="DT1341" s="1"/>
      <c r="DU1341" s="1"/>
      <c r="DV1341" s="1"/>
      <c r="DW1341" s="1"/>
      <c r="DX1341" s="1"/>
      <c r="DY1341" s="1"/>
      <c r="DZ1341" s="1"/>
      <c r="EA1341" s="1"/>
      <c r="EB1341" s="1"/>
      <c r="EC1341" s="1"/>
      <c r="ED1341" s="1"/>
      <c r="EE1341" s="1"/>
      <c r="EF1341" s="1"/>
      <c r="EG1341" s="1"/>
      <c r="EH1341" s="1"/>
      <c r="EI1341" s="1"/>
      <c r="EJ1341" s="1"/>
      <c r="EK1341" s="1"/>
      <c r="EL1341" s="1"/>
      <c r="EM1341" s="1"/>
      <c r="EN1341" s="1"/>
      <c r="EO1341" s="1"/>
      <c r="EP1341" s="1"/>
      <c r="EQ1341" s="1"/>
      <c r="ER1341" s="1"/>
      <c r="ES1341" s="1"/>
      <c r="ET1341" s="1"/>
      <c r="EU1341" s="1"/>
      <c r="EV1341" s="1"/>
      <c r="EW1341" s="1"/>
      <c r="EX1341" s="1"/>
      <c r="EY1341" s="1"/>
      <c r="EZ1341" s="1"/>
      <c r="FA1341" s="1"/>
      <c r="FB1341" s="1"/>
      <c r="FC1341" s="1"/>
      <c r="FD1341" s="1"/>
      <c r="FE1341" s="1"/>
      <c r="FF1341" s="1"/>
      <c r="FG1341" s="1"/>
      <c r="FH1341" s="1"/>
      <c r="FI1341" s="1"/>
      <c r="FJ1341" s="1"/>
      <c r="FK1341" s="1"/>
      <c r="FL1341" s="1"/>
      <c r="FM1341" s="1"/>
      <c r="FN1341" s="1"/>
      <c r="FO1341" s="1"/>
      <c r="FP1341" s="1"/>
      <c r="FQ1341" s="1"/>
      <c r="FR1341" s="1"/>
      <c r="FS1341" s="1"/>
      <c r="FT1341" s="1"/>
      <c r="FU1341" s="1"/>
      <c r="FV1341" s="1"/>
      <c r="FW1341" s="1"/>
      <c r="FX1341" s="1"/>
      <c r="FY1341" s="1"/>
      <c r="FZ1341" s="1"/>
      <c r="GA1341" s="1"/>
      <c r="GB1341" s="1"/>
      <c r="GC1341" s="1"/>
      <c r="GD1341" s="1"/>
      <c r="GE1341" s="1"/>
      <c r="GF1341" s="1"/>
      <c r="GG1341" s="1"/>
      <c r="GH1341" s="1"/>
      <c r="GI1341" s="1"/>
      <c r="GJ1341" s="1"/>
      <c r="GK1341" s="1"/>
      <c r="GL1341" s="1"/>
      <c r="GM1341" s="1"/>
      <c r="GN1341" s="1"/>
      <c r="GO1341" s="1"/>
      <c r="GP1341" s="1"/>
      <c r="GQ1341" s="1"/>
      <c r="GR1341" s="1"/>
      <c r="GS1341" s="1"/>
      <c r="GT1341" s="1"/>
      <c r="GU1341" s="1"/>
      <c r="GV1341" s="1"/>
      <c r="GW1341" s="1"/>
      <c r="GX1341" s="1"/>
      <c r="GY1341" s="1"/>
      <c r="GZ1341" s="1"/>
      <c r="HA1341" s="1"/>
      <c r="HB1341" s="1"/>
      <c r="HC1341" s="1"/>
      <c r="HD1341" s="1"/>
      <c r="HE1341" s="1"/>
      <c r="HF1341" s="1"/>
      <c r="HG1341" s="1"/>
      <c r="HH1341" s="1"/>
      <c r="HI1341" s="1"/>
      <c r="HJ1341" s="1"/>
      <c r="HK1341" s="1"/>
      <c r="HL1341" s="1"/>
      <c r="HM1341" s="1"/>
      <c r="HN1341" s="1"/>
      <c r="HO1341" s="1"/>
      <c r="HP1341" s="1"/>
      <c r="HQ1341" s="1"/>
      <c r="HR1341" s="1"/>
      <c r="HS1341" s="1"/>
      <c r="HT1341" s="1"/>
      <c r="HU1341" s="1"/>
      <c r="HV1341" s="1"/>
      <c r="HW1341" s="1"/>
      <c r="HX1341" s="1"/>
      <c r="HY1341" s="1"/>
      <c r="HZ1341" s="1"/>
      <c r="IA1341" s="1"/>
      <c r="IB1341" s="1"/>
      <c r="IC1341" s="1"/>
    </row>
    <row r="1342" s="112" customFormat="1" ht="17" customHeight="1" spans="1:237">
      <c r="A1342" s="22">
        <v>2220211</v>
      </c>
      <c r="B1342" s="185" t="s">
        <v>1506</v>
      </c>
      <c r="C1342" s="186">
        <v>0</v>
      </c>
      <c r="D1342" s="24"/>
      <c r="E1342" s="184"/>
      <c r="F1342" s="1"/>
      <c r="G1342" s="1"/>
      <c r="H1342" s="1"/>
      <c r="I1342" s="1"/>
      <c r="J1342" s="1"/>
      <c r="K1342" s="1"/>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1"/>
      <c r="AI1342" s="1"/>
      <c r="AJ1342" s="1"/>
      <c r="AK1342" s="1"/>
      <c r="AL1342" s="1"/>
      <c r="AM1342" s="1"/>
      <c r="AN1342" s="1"/>
      <c r="AO1342" s="1"/>
      <c r="AP1342" s="1"/>
      <c r="AQ1342" s="1"/>
      <c r="AR1342" s="1"/>
      <c r="AS1342" s="1"/>
      <c r="AT1342" s="1"/>
      <c r="AU1342" s="1"/>
      <c r="AV1342" s="1"/>
      <c r="AW1342" s="1"/>
      <c r="AX1342" s="1"/>
      <c r="AY1342" s="1"/>
      <c r="AZ1342" s="1"/>
      <c r="BA1342" s="1"/>
      <c r="BB1342" s="1"/>
      <c r="BC1342" s="1"/>
      <c r="BD1342" s="1"/>
      <c r="BE1342" s="1"/>
      <c r="BF1342" s="1"/>
      <c r="BG1342" s="1"/>
      <c r="BH1342" s="1"/>
      <c r="BI1342" s="1"/>
      <c r="BJ1342" s="1"/>
      <c r="BK1342" s="1"/>
      <c r="BL1342" s="1"/>
      <c r="BM1342" s="1"/>
      <c r="BN1342" s="1"/>
      <c r="BO1342" s="1"/>
      <c r="BP1342" s="1"/>
      <c r="BQ1342" s="1"/>
      <c r="BR1342" s="1"/>
      <c r="BS1342" s="1"/>
      <c r="BT1342" s="1"/>
      <c r="BU1342" s="1"/>
      <c r="BV1342" s="1"/>
      <c r="BW1342" s="1"/>
      <c r="BX1342" s="1"/>
      <c r="BY1342" s="1"/>
      <c r="BZ1342" s="1"/>
      <c r="CA1342" s="1"/>
      <c r="CB1342" s="1"/>
      <c r="CC1342" s="1"/>
      <c r="CD1342" s="1"/>
      <c r="CE1342" s="1"/>
      <c r="CF1342" s="1"/>
      <c r="CG1342" s="1"/>
      <c r="CH1342" s="1"/>
      <c r="CI1342" s="1"/>
      <c r="CJ1342" s="1"/>
      <c r="CK1342" s="1"/>
      <c r="CL1342" s="1"/>
      <c r="CM1342" s="1"/>
      <c r="CN1342" s="1"/>
      <c r="CO1342" s="1"/>
      <c r="CP1342" s="1"/>
      <c r="CQ1342" s="1"/>
      <c r="CR1342" s="1"/>
      <c r="CS1342" s="1"/>
      <c r="CT1342" s="1"/>
      <c r="CU1342" s="1"/>
      <c r="CV1342" s="1"/>
      <c r="CW1342" s="1"/>
      <c r="CX1342" s="1"/>
      <c r="CY1342" s="1"/>
      <c r="CZ1342" s="1"/>
      <c r="DA1342" s="1"/>
      <c r="DB1342" s="1"/>
      <c r="DC1342" s="1"/>
      <c r="DD1342" s="1"/>
      <c r="DE1342" s="1"/>
      <c r="DF1342" s="1"/>
      <c r="DG1342" s="1"/>
      <c r="DH1342" s="1"/>
      <c r="DI1342" s="1"/>
      <c r="DJ1342" s="1"/>
      <c r="DK1342" s="1"/>
      <c r="DL1342" s="1"/>
      <c r="DM1342" s="1"/>
      <c r="DN1342" s="1"/>
      <c r="DO1342" s="1"/>
      <c r="DP1342" s="1"/>
      <c r="DQ1342" s="1"/>
      <c r="DR1342" s="1"/>
      <c r="DS1342" s="1"/>
      <c r="DT1342" s="1"/>
      <c r="DU1342" s="1"/>
      <c r="DV1342" s="1"/>
      <c r="DW1342" s="1"/>
      <c r="DX1342" s="1"/>
      <c r="DY1342" s="1"/>
      <c r="DZ1342" s="1"/>
      <c r="EA1342" s="1"/>
      <c r="EB1342" s="1"/>
      <c r="EC1342" s="1"/>
      <c r="ED1342" s="1"/>
      <c r="EE1342" s="1"/>
      <c r="EF1342" s="1"/>
      <c r="EG1342" s="1"/>
      <c r="EH1342" s="1"/>
      <c r="EI1342" s="1"/>
      <c r="EJ1342" s="1"/>
      <c r="EK1342" s="1"/>
      <c r="EL1342" s="1"/>
      <c r="EM1342" s="1"/>
      <c r="EN1342" s="1"/>
      <c r="EO1342" s="1"/>
      <c r="EP1342" s="1"/>
      <c r="EQ1342" s="1"/>
      <c r="ER1342" s="1"/>
      <c r="ES1342" s="1"/>
      <c r="ET1342" s="1"/>
      <c r="EU1342" s="1"/>
      <c r="EV1342" s="1"/>
      <c r="EW1342" s="1"/>
      <c r="EX1342" s="1"/>
      <c r="EY1342" s="1"/>
      <c r="EZ1342" s="1"/>
      <c r="FA1342" s="1"/>
      <c r="FB1342" s="1"/>
      <c r="FC1342" s="1"/>
      <c r="FD1342" s="1"/>
      <c r="FE1342" s="1"/>
      <c r="FF1342" s="1"/>
      <c r="FG1342" s="1"/>
      <c r="FH1342" s="1"/>
      <c r="FI1342" s="1"/>
      <c r="FJ1342" s="1"/>
      <c r="FK1342" s="1"/>
      <c r="FL1342" s="1"/>
      <c r="FM1342" s="1"/>
      <c r="FN1342" s="1"/>
      <c r="FO1342" s="1"/>
      <c r="FP1342" s="1"/>
      <c r="FQ1342" s="1"/>
      <c r="FR1342" s="1"/>
      <c r="FS1342" s="1"/>
      <c r="FT1342" s="1"/>
      <c r="FU1342" s="1"/>
      <c r="FV1342" s="1"/>
      <c r="FW1342" s="1"/>
      <c r="FX1342" s="1"/>
      <c r="FY1342" s="1"/>
      <c r="FZ1342" s="1"/>
      <c r="GA1342" s="1"/>
      <c r="GB1342" s="1"/>
      <c r="GC1342" s="1"/>
      <c r="GD1342" s="1"/>
      <c r="GE1342" s="1"/>
      <c r="GF1342" s="1"/>
      <c r="GG1342" s="1"/>
      <c r="GH1342" s="1"/>
      <c r="GI1342" s="1"/>
      <c r="GJ1342" s="1"/>
      <c r="GK1342" s="1"/>
      <c r="GL1342" s="1"/>
      <c r="GM1342" s="1"/>
      <c r="GN1342" s="1"/>
      <c r="GO1342" s="1"/>
      <c r="GP1342" s="1"/>
      <c r="GQ1342" s="1"/>
      <c r="GR1342" s="1"/>
      <c r="GS1342" s="1"/>
      <c r="GT1342" s="1"/>
      <c r="GU1342" s="1"/>
      <c r="GV1342" s="1"/>
      <c r="GW1342" s="1"/>
      <c r="GX1342" s="1"/>
      <c r="GY1342" s="1"/>
      <c r="GZ1342" s="1"/>
      <c r="HA1342" s="1"/>
      <c r="HB1342" s="1"/>
      <c r="HC1342" s="1"/>
      <c r="HD1342" s="1"/>
      <c r="HE1342" s="1"/>
      <c r="HF1342" s="1"/>
      <c r="HG1342" s="1"/>
      <c r="HH1342" s="1"/>
      <c r="HI1342" s="1"/>
      <c r="HJ1342" s="1"/>
      <c r="HK1342" s="1"/>
      <c r="HL1342" s="1"/>
      <c r="HM1342" s="1"/>
      <c r="HN1342" s="1"/>
      <c r="HO1342" s="1"/>
      <c r="HP1342" s="1"/>
      <c r="HQ1342" s="1"/>
      <c r="HR1342" s="1"/>
      <c r="HS1342" s="1"/>
      <c r="HT1342" s="1"/>
      <c r="HU1342" s="1"/>
      <c r="HV1342" s="1"/>
      <c r="HW1342" s="1"/>
      <c r="HX1342" s="1"/>
      <c r="HY1342" s="1"/>
      <c r="HZ1342" s="1"/>
      <c r="IA1342" s="1"/>
      <c r="IB1342" s="1"/>
      <c r="IC1342" s="1"/>
    </row>
    <row r="1343" s="112" customFormat="1" ht="17" customHeight="1" spans="1:237">
      <c r="A1343" s="22">
        <v>2220212</v>
      </c>
      <c r="B1343" s="185" t="s">
        <v>1507</v>
      </c>
      <c r="C1343" s="186">
        <v>0</v>
      </c>
      <c r="D1343" s="24"/>
      <c r="E1343" s="184"/>
      <c r="F1343" s="1"/>
      <c r="G1343" s="1"/>
      <c r="H1343" s="1"/>
      <c r="I1343" s="1"/>
      <c r="J1343" s="1"/>
      <c r="K1343" s="1"/>
      <c r="L1343" s="1"/>
      <c r="M1343" s="1"/>
      <c r="N1343" s="1"/>
      <c r="O1343" s="1"/>
      <c r="P1343" s="1"/>
      <c r="Q1343" s="1"/>
      <c r="R1343" s="1"/>
      <c r="S1343" s="1"/>
      <c r="T1343" s="1"/>
      <c r="U1343" s="1"/>
      <c r="V1343" s="1"/>
      <c r="W1343" s="1"/>
      <c r="X1343" s="1"/>
      <c r="Y1343" s="1"/>
      <c r="Z1343" s="1"/>
      <c r="AA1343" s="1"/>
      <c r="AB1343" s="1"/>
      <c r="AC1343" s="1"/>
      <c r="AD1343" s="1"/>
      <c r="AE1343" s="1"/>
      <c r="AF1343" s="1"/>
      <c r="AG1343" s="1"/>
      <c r="AH1343" s="1"/>
      <c r="AI1343" s="1"/>
      <c r="AJ1343" s="1"/>
      <c r="AK1343" s="1"/>
      <c r="AL1343" s="1"/>
      <c r="AM1343" s="1"/>
      <c r="AN1343" s="1"/>
      <c r="AO1343" s="1"/>
      <c r="AP1343" s="1"/>
      <c r="AQ1343" s="1"/>
      <c r="AR1343" s="1"/>
      <c r="AS1343" s="1"/>
      <c r="AT1343" s="1"/>
      <c r="AU1343" s="1"/>
      <c r="AV1343" s="1"/>
      <c r="AW1343" s="1"/>
      <c r="AX1343" s="1"/>
      <c r="AY1343" s="1"/>
      <c r="AZ1343" s="1"/>
      <c r="BA1343" s="1"/>
      <c r="BB1343" s="1"/>
      <c r="BC1343" s="1"/>
      <c r="BD1343" s="1"/>
      <c r="BE1343" s="1"/>
      <c r="BF1343" s="1"/>
      <c r="BG1343" s="1"/>
      <c r="BH1343" s="1"/>
      <c r="BI1343" s="1"/>
      <c r="BJ1343" s="1"/>
      <c r="BK1343" s="1"/>
      <c r="BL1343" s="1"/>
      <c r="BM1343" s="1"/>
      <c r="BN1343" s="1"/>
      <c r="BO1343" s="1"/>
      <c r="BP1343" s="1"/>
      <c r="BQ1343" s="1"/>
      <c r="BR1343" s="1"/>
      <c r="BS1343" s="1"/>
      <c r="BT1343" s="1"/>
      <c r="BU1343" s="1"/>
      <c r="BV1343" s="1"/>
      <c r="BW1343" s="1"/>
      <c r="BX1343" s="1"/>
      <c r="BY1343" s="1"/>
      <c r="BZ1343" s="1"/>
      <c r="CA1343" s="1"/>
      <c r="CB1343" s="1"/>
      <c r="CC1343" s="1"/>
      <c r="CD1343" s="1"/>
      <c r="CE1343" s="1"/>
      <c r="CF1343" s="1"/>
      <c r="CG1343" s="1"/>
      <c r="CH1343" s="1"/>
      <c r="CI1343" s="1"/>
      <c r="CJ1343" s="1"/>
      <c r="CK1343" s="1"/>
      <c r="CL1343" s="1"/>
      <c r="CM1343" s="1"/>
      <c r="CN1343" s="1"/>
      <c r="CO1343" s="1"/>
      <c r="CP1343" s="1"/>
      <c r="CQ1343" s="1"/>
      <c r="CR1343" s="1"/>
      <c r="CS1343" s="1"/>
      <c r="CT1343" s="1"/>
      <c r="CU1343" s="1"/>
      <c r="CV1343" s="1"/>
      <c r="CW1343" s="1"/>
      <c r="CX1343" s="1"/>
      <c r="CY1343" s="1"/>
      <c r="CZ1343" s="1"/>
      <c r="DA1343" s="1"/>
      <c r="DB1343" s="1"/>
      <c r="DC1343" s="1"/>
      <c r="DD1343" s="1"/>
      <c r="DE1343" s="1"/>
      <c r="DF1343" s="1"/>
      <c r="DG1343" s="1"/>
      <c r="DH1343" s="1"/>
      <c r="DI1343" s="1"/>
      <c r="DJ1343" s="1"/>
      <c r="DK1343" s="1"/>
      <c r="DL1343" s="1"/>
      <c r="DM1343" s="1"/>
      <c r="DN1343" s="1"/>
      <c r="DO1343" s="1"/>
      <c r="DP1343" s="1"/>
      <c r="DQ1343" s="1"/>
      <c r="DR1343" s="1"/>
      <c r="DS1343" s="1"/>
      <c r="DT1343" s="1"/>
      <c r="DU1343" s="1"/>
      <c r="DV1343" s="1"/>
      <c r="DW1343" s="1"/>
      <c r="DX1343" s="1"/>
      <c r="DY1343" s="1"/>
      <c r="DZ1343" s="1"/>
      <c r="EA1343" s="1"/>
      <c r="EB1343" s="1"/>
      <c r="EC1343" s="1"/>
      <c r="ED1343" s="1"/>
      <c r="EE1343" s="1"/>
      <c r="EF1343" s="1"/>
      <c r="EG1343" s="1"/>
      <c r="EH1343" s="1"/>
      <c r="EI1343" s="1"/>
      <c r="EJ1343" s="1"/>
      <c r="EK1343" s="1"/>
      <c r="EL1343" s="1"/>
      <c r="EM1343" s="1"/>
      <c r="EN1343" s="1"/>
      <c r="EO1343" s="1"/>
      <c r="EP1343" s="1"/>
      <c r="EQ1343" s="1"/>
      <c r="ER1343" s="1"/>
      <c r="ES1343" s="1"/>
      <c r="ET1343" s="1"/>
      <c r="EU1343" s="1"/>
      <c r="EV1343" s="1"/>
      <c r="EW1343" s="1"/>
      <c r="EX1343" s="1"/>
      <c r="EY1343" s="1"/>
      <c r="EZ1343" s="1"/>
      <c r="FA1343" s="1"/>
      <c r="FB1343" s="1"/>
      <c r="FC1343" s="1"/>
      <c r="FD1343" s="1"/>
      <c r="FE1343" s="1"/>
      <c r="FF1343" s="1"/>
      <c r="FG1343" s="1"/>
      <c r="FH1343" s="1"/>
      <c r="FI1343" s="1"/>
      <c r="FJ1343" s="1"/>
      <c r="FK1343" s="1"/>
      <c r="FL1343" s="1"/>
      <c r="FM1343" s="1"/>
      <c r="FN1343" s="1"/>
      <c r="FO1343" s="1"/>
      <c r="FP1343" s="1"/>
      <c r="FQ1343" s="1"/>
      <c r="FR1343" s="1"/>
      <c r="FS1343" s="1"/>
      <c r="FT1343" s="1"/>
      <c r="FU1343" s="1"/>
      <c r="FV1343" s="1"/>
      <c r="FW1343" s="1"/>
      <c r="FX1343" s="1"/>
      <c r="FY1343" s="1"/>
      <c r="FZ1343" s="1"/>
      <c r="GA1343" s="1"/>
      <c r="GB1343" s="1"/>
      <c r="GC1343" s="1"/>
      <c r="GD1343" s="1"/>
      <c r="GE1343" s="1"/>
      <c r="GF1343" s="1"/>
      <c r="GG1343" s="1"/>
      <c r="GH1343" s="1"/>
      <c r="GI1343" s="1"/>
      <c r="GJ1343" s="1"/>
      <c r="GK1343" s="1"/>
      <c r="GL1343" s="1"/>
      <c r="GM1343" s="1"/>
      <c r="GN1343" s="1"/>
      <c r="GO1343" s="1"/>
      <c r="GP1343" s="1"/>
      <c r="GQ1343" s="1"/>
      <c r="GR1343" s="1"/>
      <c r="GS1343" s="1"/>
      <c r="GT1343" s="1"/>
      <c r="GU1343" s="1"/>
      <c r="GV1343" s="1"/>
      <c r="GW1343" s="1"/>
      <c r="GX1343" s="1"/>
      <c r="GY1343" s="1"/>
      <c r="GZ1343" s="1"/>
      <c r="HA1343" s="1"/>
      <c r="HB1343" s="1"/>
      <c r="HC1343" s="1"/>
      <c r="HD1343" s="1"/>
      <c r="HE1343" s="1"/>
      <c r="HF1343" s="1"/>
      <c r="HG1343" s="1"/>
      <c r="HH1343" s="1"/>
      <c r="HI1343" s="1"/>
      <c r="HJ1343" s="1"/>
      <c r="HK1343" s="1"/>
      <c r="HL1343" s="1"/>
      <c r="HM1343" s="1"/>
      <c r="HN1343" s="1"/>
      <c r="HO1343" s="1"/>
      <c r="HP1343" s="1"/>
      <c r="HQ1343" s="1"/>
      <c r="HR1343" s="1"/>
      <c r="HS1343" s="1"/>
      <c r="HT1343" s="1"/>
      <c r="HU1343" s="1"/>
      <c r="HV1343" s="1"/>
      <c r="HW1343" s="1"/>
      <c r="HX1343" s="1"/>
      <c r="HY1343" s="1"/>
      <c r="HZ1343" s="1"/>
      <c r="IA1343" s="1"/>
      <c r="IB1343" s="1"/>
      <c r="IC1343" s="1"/>
    </row>
    <row r="1344" s="112" customFormat="1" ht="17" customHeight="1" spans="1:237">
      <c r="A1344" s="22">
        <v>2220250</v>
      </c>
      <c r="B1344" s="185" t="s">
        <v>482</v>
      </c>
      <c r="C1344" s="186">
        <v>0</v>
      </c>
      <c r="D1344" s="24"/>
      <c r="E1344" s="184"/>
      <c r="F1344" s="1"/>
      <c r="G1344" s="1"/>
      <c r="H1344" s="1"/>
      <c r="I1344" s="1"/>
      <c r="J1344" s="1"/>
      <c r="K1344" s="1"/>
      <c r="L1344" s="1"/>
      <c r="M1344" s="1"/>
      <c r="N1344" s="1"/>
      <c r="O1344" s="1"/>
      <c r="P1344" s="1"/>
      <c r="Q1344" s="1"/>
      <c r="R1344" s="1"/>
      <c r="S1344" s="1"/>
      <c r="T1344" s="1"/>
      <c r="U1344" s="1"/>
      <c r="V1344" s="1"/>
      <c r="W1344" s="1"/>
      <c r="X1344" s="1"/>
      <c r="Y1344" s="1"/>
      <c r="Z1344" s="1"/>
      <c r="AA1344" s="1"/>
      <c r="AB1344" s="1"/>
      <c r="AC1344" s="1"/>
      <c r="AD1344" s="1"/>
      <c r="AE1344" s="1"/>
      <c r="AF1344" s="1"/>
      <c r="AG1344" s="1"/>
      <c r="AH1344" s="1"/>
      <c r="AI1344" s="1"/>
      <c r="AJ1344" s="1"/>
      <c r="AK1344" s="1"/>
      <c r="AL1344" s="1"/>
      <c r="AM1344" s="1"/>
      <c r="AN1344" s="1"/>
      <c r="AO1344" s="1"/>
      <c r="AP1344" s="1"/>
      <c r="AQ1344" s="1"/>
      <c r="AR1344" s="1"/>
      <c r="AS1344" s="1"/>
      <c r="AT1344" s="1"/>
      <c r="AU1344" s="1"/>
      <c r="AV1344" s="1"/>
      <c r="AW1344" s="1"/>
      <c r="AX1344" s="1"/>
      <c r="AY1344" s="1"/>
      <c r="AZ1344" s="1"/>
      <c r="BA1344" s="1"/>
      <c r="BB1344" s="1"/>
      <c r="BC1344" s="1"/>
      <c r="BD1344" s="1"/>
      <c r="BE1344" s="1"/>
      <c r="BF1344" s="1"/>
      <c r="BG1344" s="1"/>
      <c r="BH1344" s="1"/>
      <c r="BI1344" s="1"/>
      <c r="BJ1344" s="1"/>
      <c r="BK1344" s="1"/>
      <c r="BL1344" s="1"/>
      <c r="BM1344" s="1"/>
      <c r="BN1344" s="1"/>
      <c r="BO1344" s="1"/>
      <c r="BP1344" s="1"/>
      <c r="BQ1344" s="1"/>
      <c r="BR1344" s="1"/>
      <c r="BS1344" s="1"/>
      <c r="BT1344" s="1"/>
      <c r="BU1344" s="1"/>
      <c r="BV1344" s="1"/>
      <c r="BW1344" s="1"/>
      <c r="BX1344" s="1"/>
      <c r="BY1344" s="1"/>
      <c r="BZ1344" s="1"/>
      <c r="CA1344" s="1"/>
      <c r="CB1344" s="1"/>
      <c r="CC1344" s="1"/>
      <c r="CD1344" s="1"/>
      <c r="CE1344" s="1"/>
      <c r="CF1344" s="1"/>
      <c r="CG1344" s="1"/>
      <c r="CH1344" s="1"/>
      <c r="CI1344" s="1"/>
      <c r="CJ1344" s="1"/>
      <c r="CK1344" s="1"/>
      <c r="CL1344" s="1"/>
      <c r="CM1344" s="1"/>
      <c r="CN1344" s="1"/>
      <c r="CO1344" s="1"/>
      <c r="CP1344" s="1"/>
      <c r="CQ1344" s="1"/>
      <c r="CR1344" s="1"/>
      <c r="CS1344" s="1"/>
      <c r="CT1344" s="1"/>
      <c r="CU1344" s="1"/>
      <c r="CV1344" s="1"/>
      <c r="CW1344" s="1"/>
      <c r="CX1344" s="1"/>
      <c r="CY1344" s="1"/>
      <c r="CZ1344" s="1"/>
      <c r="DA1344" s="1"/>
      <c r="DB1344" s="1"/>
      <c r="DC1344" s="1"/>
      <c r="DD1344" s="1"/>
      <c r="DE1344" s="1"/>
      <c r="DF1344" s="1"/>
      <c r="DG1344" s="1"/>
      <c r="DH1344" s="1"/>
      <c r="DI1344" s="1"/>
      <c r="DJ1344" s="1"/>
      <c r="DK1344" s="1"/>
      <c r="DL1344" s="1"/>
      <c r="DM1344" s="1"/>
      <c r="DN1344" s="1"/>
      <c r="DO1344" s="1"/>
      <c r="DP1344" s="1"/>
      <c r="DQ1344" s="1"/>
      <c r="DR1344" s="1"/>
      <c r="DS1344" s="1"/>
      <c r="DT1344" s="1"/>
      <c r="DU1344" s="1"/>
      <c r="DV1344" s="1"/>
      <c r="DW1344" s="1"/>
      <c r="DX1344" s="1"/>
      <c r="DY1344" s="1"/>
      <c r="DZ1344" s="1"/>
      <c r="EA1344" s="1"/>
      <c r="EB1344" s="1"/>
      <c r="EC1344" s="1"/>
      <c r="ED1344" s="1"/>
      <c r="EE1344" s="1"/>
      <c r="EF1344" s="1"/>
      <c r="EG1344" s="1"/>
      <c r="EH1344" s="1"/>
      <c r="EI1344" s="1"/>
      <c r="EJ1344" s="1"/>
      <c r="EK1344" s="1"/>
      <c r="EL1344" s="1"/>
      <c r="EM1344" s="1"/>
      <c r="EN1344" s="1"/>
      <c r="EO1344" s="1"/>
      <c r="EP1344" s="1"/>
      <c r="EQ1344" s="1"/>
      <c r="ER1344" s="1"/>
      <c r="ES1344" s="1"/>
      <c r="ET1344" s="1"/>
      <c r="EU1344" s="1"/>
      <c r="EV1344" s="1"/>
      <c r="EW1344" s="1"/>
      <c r="EX1344" s="1"/>
      <c r="EY1344" s="1"/>
      <c r="EZ1344" s="1"/>
      <c r="FA1344" s="1"/>
      <c r="FB1344" s="1"/>
      <c r="FC1344" s="1"/>
      <c r="FD1344" s="1"/>
      <c r="FE1344" s="1"/>
      <c r="FF1344" s="1"/>
      <c r="FG1344" s="1"/>
      <c r="FH1344" s="1"/>
      <c r="FI1344" s="1"/>
      <c r="FJ1344" s="1"/>
      <c r="FK1344" s="1"/>
      <c r="FL1344" s="1"/>
      <c r="FM1344" s="1"/>
      <c r="FN1344" s="1"/>
      <c r="FO1344" s="1"/>
      <c r="FP1344" s="1"/>
      <c r="FQ1344" s="1"/>
      <c r="FR1344" s="1"/>
      <c r="FS1344" s="1"/>
      <c r="FT1344" s="1"/>
      <c r="FU1344" s="1"/>
      <c r="FV1344" s="1"/>
      <c r="FW1344" s="1"/>
      <c r="FX1344" s="1"/>
      <c r="FY1344" s="1"/>
      <c r="FZ1344" s="1"/>
      <c r="GA1344" s="1"/>
      <c r="GB1344" s="1"/>
      <c r="GC1344" s="1"/>
      <c r="GD1344" s="1"/>
      <c r="GE1344" s="1"/>
      <c r="GF1344" s="1"/>
      <c r="GG1344" s="1"/>
      <c r="GH1344" s="1"/>
      <c r="GI1344" s="1"/>
      <c r="GJ1344" s="1"/>
      <c r="GK1344" s="1"/>
      <c r="GL1344" s="1"/>
      <c r="GM1344" s="1"/>
      <c r="GN1344" s="1"/>
      <c r="GO1344" s="1"/>
      <c r="GP1344" s="1"/>
      <c r="GQ1344" s="1"/>
      <c r="GR1344" s="1"/>
      <c r="GS1344" s="1"/>
      <c r="GT1344" s="1"/>
      <c r="GU1344" s="1"/>
      <c r="GV1344" s="1"/>
      <c r="GW1344" s="1"/>
      <c r="GX1344" s="1"/>
      <c r="GY1344" s="1"/>
      <c r="GZ1344" s="1"/>
      <c r="HA1344" s="1"/>
      <c r="HB1344" s="1"/>
      <c r="HC1344" s="1"/>
      <c r="HD1344" s="1"/>
      <c r="HE1344" s="1"/>
      <c r="HF1344" s="1"/>
      <c r="HG1344" s="1"/>
      <c r="HH1344" s="1"/>
      <c r="HI1344" s="1"/>
      <c r="HJ1344" s="1"/>
      <c r="HK1344" s="1"/>
      <c r="HL1344" s="1"/>
      <c r="HM1344" s="1"/>
      <c r="HN1344" s="1"/>
      <c r="HO1344" s="1"/>
      <c r="HP1344" s="1"/>
      <c r="HQ1344" s="1"/>
      <c r="HR1344" s="1"/>
      <c r="HS1344" s="1"/>
      <c r="HT1344" s="1"/>
      <c r="HU1344" s="1"/>
      <c r="HV1344" s="1"/>
      <c r="HW1344" s="1"/>
      <c r="HX1344" s="1"/>
      <c r="HY1344" s="1"/>
      <c r="HZ1344" s="1"/>
      <c r="IA1344" s="1"/>
      <c r="IB1344" s="1"/>
      <c r="IC1344" s="1"/>
    </row>
    <row r="1345" s="112" customFormat="1" ht="17" customHeight="1" spans="1:237">
      <c r="A1345" s="22">
        <v>2220299</v>
      </c>
      <c r="B1345" s="185" t="s">
        <v>1508</v>
      </c>
      <c r="C1345" s="186">
        <v>0</v>
      </c>
      <c r="D1345" s="24"/>
      <c r="E1345" s="184"/>
      <c r="F1345" s="1"/>
      <c r="G1345" s="1"/>
      <c r="H1345" s="1"/>
      <c r="I1345" s="1"/>
      <c r="J1345" s="1"/>
      <c r="K1345" s="1"/>
      <c r="L1345" s="1"/>
      <c r="M1345" s="1"/>
      <c r="N1345" s="1"/>
      <c r="O1345" s="1"/>
      <c r="P1345" s="1"/>
      <c r="Q1345" s="1"/>
      <c r="R1345" s="1"/>
      <c r="S1345" s="1"/>
      <c r="T1345" s="1"/>
      <c r="U1345" s="1"/>
      <c r="V1345" s="1"/>
      <c r="W1345" s="1"/>
      <c r="X1345" s="1"/>
      <c r="Y1345" s="1"/>
      <c r="Z1345" s="1"/>
      <c r="AA1345" s="1"/>
      <c r="AB1345" s="1"/>
      <c r="AC1345" s="1"/>
      <c r="AD1345" s="1"/>
      <c r="AE1345" s="1"/>
      <c r="AF1345" s="1"/>
      <c r="AG1345" s="1"/>
      <c r="AH1345" s="1"/>
      <c r="AI1345" s="1"/>
      <c r="AJ1345" s="1"/>
      <c r="AK1345" s="1"/>
      <c r="AL1345" s="1"/>
      <c r="AM1345" s="1"/>
      <c r="AN1345" s="1"/>
      <c r="AO1345" s="1"/>
      <c r="AP1345" s="1"/>
      <c r="AQ1345" s="1"/>
      <c r="AR1345" s="1"/>
      <c r="AS1345" s="1"/>
      <c r="AT1345" s="1"/>
      <c r="AU1345" s="1"/>
      <c r="AV1345" s="1"/>
      <c r="AW1345" s="1"/>
      <c r="AX1345" s="1"/>
      <c r="AY1345" s="1"/>
      <c r="AZ1345" s="1"/>
      <c r="BA1345" s="1"/>
      <c r="BB1345" s="1"/>
      <c r="BC1345" s="1"/>
      <c r="BD1345" s="1"/>
      <c r="BE1345" s="1"/>
      <c r="BF1345" s="1"/>
      <c r="BG1345" s="1"/>
      <c r="BH1345" s="1"/>
      <c r="BI1345" s="1"/>
      <c r="BJ1345" s="1"/>
      <c r="BK1345" s="1"/>
      <c r="BL1345" s="1"/>
      <c r="BM1345" s="1"/>
      <c r="BN1345" s="1"/>
      <c r="BO1345" s="1"/>
      <c r="BP1345" s="1"/>
      <c r="BQ1345" s="1"/>
      <c r="BR1345" s="1"/>
      <c r="BS1345" s="1"/>
      <c r="BT1345" s="1"/>
      <c r="BU1345" s="1"/>
      <c r="BV1345" s="1"/>
      <c r="BW1345" s="1"/>
      <c r="BX1345" s="1"/>
      <c r="BY1345" s="1"/>
      <c r="BZ1345" s="1"/>
      <c r="CA1345" s="1"/>
      <c r="CB1345" s="1"/>
      <c r="CC1345" s="1"/>
      <c r="CD1345" s="1"/>
      <c r="CE1345" s="1"/>
      <c r="CF1345" s="1"/>
      <c r="CG1345" s="1"/>
      <c r="CH1345" s="1"/>
      <c r="CI1345" s="1"/>
      <c r="CJ1345" s="1"/>
      <c r="CK1345" s="1"/>
      <c r="CL1345" s="1"/>
      <c r="CM1345" s="1"/>
      <c r="CN1345" s="1"/>
      <c r="CO1345" s="1"/>
      <c r="CP1345" s="1"/>
      <c r="CQ1345" s="1"/>
      <c r="CR1345" s="1"/>
      <c r="CS1345" s="1"/>
      <c r="CT1345" s="1"/>
      <c r="CU1345" s="1"/>
      <c r="CV1345" s="1"/>
      <c r="CW1345" s="1"/>
      <c r="CX1345" s="1"/>
      <c r="CY1345" s="1"/>
      <c r="CZ1345" s="1"/>
      <c r="DA1345" s="1"/>
      <c r="DB1345" s="1"/>
      <c r="DC1345" s="1"/>
      <c r="DD1345" s="1"/>
      <c r="DE1345" s="1"/>
      <c r="DF1345" s="1"/>
      <c r="DG1345" s="1"/>
      <c r="DH1345" s="1"/>
      <c r="DI1345" s="1"/>
      <c r="DJ1345" s="1"/>
      <c r="DK1345" s="1"/>
      <c r="DL1345" s="1"/>
      <c r="DM1345" s="1"/>
      <c r="DN1345" s="1"/>
      <c r="DO1345" s="1"/>
      <c r="DP1345" s="1"/>
      <c r="DQ1345" s="1"/>
      <c r="DR1345" s="1"/>
      <c r="DS1345" s="1"/>
      <c r="DT1345" s="1"/>
      <c r="DU1345" s="1"/>
      <c r="DV1345" s="1"/>
      <c r="DW1345" s="1"/>
      <c r="DX1345" s="1"/>
      <c r="DY1345" s="1"/>
      <c r="DZ1345" s="1"/>
      <c r="EA1345" s="1"/>
      <c r="EB1345" s="1"/>
      <c r="EC1345" s="1"/>
      <c r="ED1345" s="1"/>
      <c r="EE1345" s="1"/>
      <c r="EF1345" s="1"/>
      <c r="EG1345" s="1"/>
      <c r="EH1345" s="1"/>
      <c r="EI1345" s="1"/>
      <c r="EJ1345" s="1"/>
      <c r="EK1345" s="1"/>
      <c r="EL1345" s="1"/>
      <c r="EM1345" s="1"/>
      <c r="EN1345" s="1"/>
      <c r="EO1345" s="1"/>
      <c r="EP1345" s="1"/>
      <c r="EQ1345" s="1"/>
      <c r="ER1345" s="1"/>
      <c r="ES1345" s="1"/>
      <c r="ET1345" s="1"/>
      <c r="EU1345" s="1"/>
      <c r="EV1345" s="1"/>
      <c r="EW1345" s="1"/>
      <c r="EX1345" s="1"/>
      <c r="EY1345" s="1"/>
      <c r="EZ1345" s="1"/>
      <c r="FA1345" s="1"/>
      <c r="FB1345" s="1"/>
      <c r="FC1345" s="1"/>
      <c r="FD1345" s="1"/>
      <c r="FE1345" s="1"/>
      <c r="FF1345" s="1"/>
      <c r="FG1345" s="1"/>
      <c r="FH1345" s="1"/>
      <c r="FI1345" s="1"/>
      <c r="FJ1345" s="1"/>
      <c r="FK1345" s="1"/>
      <c r="FL1345" s="1"/>
      <c r="FM1345" s="1"/>
      <c r="FN1345" s="1"/>
      <c r="FO1345" s="1"/>
      <c r="FP1345" s="1"/>
      <c r="FQ1345" s="1"/>
      <c r="FR1345" s="1"/>
      <c r="FS1345" s="1"/>
      <c r="FT1345" s="1"/>
      <c r="FU1345" s="1"/>
      <c r="FV1345" s="1"/>
      <c r="FW1345" s="1"/>
      <c r="FX1345" s="1"/>
      <c r="FY1345" s="1"/>
      <c r="FZ1345" s="1"/>
      <c r="GA1345" s="1"/>
      <c r="GB1345" s="1"/>
      <c r="GC1345" s="1"/>
      <c r="GD1345" s="1"/>
      <c r="GE1345" s="1"/>
      <c r="GF1345" s="1"/>
      <c r="GG1345" s="1"/>
      <c r="GH1345" s="1"/>
      <c r="GI1345" s="1"/>
      <c r="GJ1345" s="1"/>
      <c r="GK1345" s="1"/>
      <c r="GL1345" s="1"/>
      <c r="GM1345" s="1"/>
      <c r="GN1345" s="1"/>
      <c r="GO1345" s="1"/>
      <c r="GP1345" s="1"/>
      <c r="GQ1345" s="1"/>
      <c r="GR1345" s="1"/>
      <c r="GS1345" s="1"/>
      <c r="GT1345" s="1"/>
      <c r="GU1345" s="1"/>
      <c r="GV1345" s="1"/>
      <c r="GW1345" s="1"/>
      <c r="GX1345" s="1"/>
      <c r="GY1345" s="1"/>
      <c r="GZ1345" s="1"/>
      <c r="HA1345" s="1"/>
      <c r="HB1345" s="1"/>
      <c r="HC1345" s="1"/>
      <c r="HD1345" s="1"/>
      <c r="HE1345" s="1"/>
      <c r="HF1345" s="1"/>
      <c r="HG1345" s="1"/>
      <c r="HH1345" s="1"/>
      <c r="HI1345" s="1"/>
      <c r="HJ1345" s="1"/>
      <c r="HK1345" s="1"/>
      <c r="HL1345" s="1"/>
      <c r="HM1345" s="1"/>
      <c r="HN1345" s="1"/>
      <c r="HO1345" s="1"/>
      <c r="HP1345" s="1"/>
      <c r="HQ1345" s="1"/>
      <c r="HR1345" s="1"/>
      <c r="HS1345" s="1"/>
      <c r="HT1345" s="1"/>
      <c r="HU1345" s="1"/>
      <c r="HV1345" s="1"/>
      <c r="HW1345" s="1"/>
      <c r="HX1345" s="1"/>
      <c r="HY1345" s="1"/>
      <c r="HZ1345" s="1"/>
      <c r="IA1345" s="1"/>
      <c r="IB1345" s="1"/>
      <c r="IC1345" s="1"/>
    </row>
    <row r="1346" s="112" customFormat="1" ht="17" customHeight="1" spans="1:237">
      <c r="A1346" s="22">
        <v>22203</v>
      </c>
      <c r="B1346" s="183" t="s">
        <v>1509</v>
      </c>
      <c r="C1346" s="24">
        <f>SUM(C1347:C1350)</f>
        <v>0</v>
      </c>
      <c r="D1346" s="24">
        <f>SUM(D1347:D1350)</f>
        <v>0</v>
      </c>
      <c r="E1346" s="184"/>
      <c r="F1346" s="1"/>
      <c r="G1346" s="1"/>
      <c r="H1346" s="1"/>
      <c r="I1346" s="1"/>
      <c r="J1346" s="1"/>
      <c r="K1346" s="1"/>
      <c r="L1346" s="1"/>
      <c r="M1346" s="1"/>
      <c r="N1346" s="1"/>
      <c r="O1346" s="1"/>
      <c r="P1346" s="1"/>
      <c r="Q1346" s="1"/>
      <c r="R1346" s="1"/>
      <c r="S1346" s="1"/>
      <c r="T1346" s="1"/>
      <c r="U1346" s="1"/>
      <c r="V1346" s="1"/>
      <c r="W1346" s="1"/>
      <c r="X1346" s="1"/>
      <c r="Y1346" s="1"/>
      <c r="Z1346" s="1"/>
      <c r="AA1346" s="1"/>
      <c r="AB1346" s="1"/>
      <c r="AC1346" s="1"/>
      <c r="AD1346" s="1"/>
      <c r="AE1346" s="1"/>
      <c r="AF1346" s="1"/>
      <c r="AG1346" s="1"/>
      <c r="AH1346" s="1"/>
      <c r="AI1346" s="1"/>
      <c r="AJ1346" s="1"/>
      <c r="AK1346" s="1"/>
      <c r="AL1346" s="1"/>
      <c r="AM1346" s="1"/>
      <c r="AN1346" s="1"/>
      <c r="AO1346" s="1"/>
      <c r="AP1346" s="1"/>
      <c r="AQ1346" s="1"/>
      <c r="AR1346" s="1"/>
      <c r="AS1346" s="1"/>
      <c r="AT1346" s="1"/>
      <c r="AU1346" s="1"/>
      <c r="AV1346" s="1"/>
      <c r="AW1346" s="1"/>
      <c r="AX1346" s="1"/>
      <c r="AY1346" s="1"/>
      <c r="AZ1346" s="1"/>
      <c r="BA1346" s="1"/>
      <c r="BB1346" s="1"/>
      <c r="BC1346" s="1"/>
      <c r="BD1346" s="1"/>
      <c r="BE1346" s="1"/>
      <c r="BF1346" s="1"/>
      <c r="BG1346" s="1"/>
      <c r="BH1346" s="1"/>
      <c r="BI1346" s="1"/>
      <c r="BJ1346" s="1"/>
      <c r="BK1346" s="1"/>
      <c r="BL1346" s="1"/>
      <c r="BM1346" s="1"/>
      <c r="BN1346" s="1"/>
      <c r="BO1346" s="1"/>
      <c r="BP1346" s="1"/>
      <c r="BQ1346" s="1"/>
      <c r="BR1346" s="1"/>
      <c r="BS1346" s="1"/>
      <c r="BT1346" s="1"/>
      <c r="BU1346" s="1"/>
      <c r="BV1346" s="1"/>
      <c r="BW1346" s="1"/>
      <c r="BX1346" s="1"/>
      <c r="BY1346" s="1"/>
      <c r="BZ1346" s="1"/>
      <c r="CA1346" s="1"/>
      <c r="CB1346" s="1"/>
      <c r="CC1346" s="1"/>
      <c r="CD1346" s="1"/>
      <c r="CE1346" s="1"/>
      <c r="CF1346" s="1"/>
      <c r="CG1346" s="1"/>
      <c r="CH1346" s="1"/>
      <c r="CI1346" s="1"/>
      <c r="CJ1346" s="1"/>
      <c r="CK1346" s="1"/>
      <c r="CL1346" s="1"/>
      <c r="CM1346" s="1"/>
      <c r="CN1346" s="1"/>
      <c r="CO1346" s="1"/>
      <c r="CP1346" s="1"/>
      <c r="CQ1346" s="1"/>
      <c r="CR1346" s="1"/>
      <c r="CS1346" s="1"/>
      <c r="CT1346" s="1"/>
      <c r="CU1346" s="1"/>
      <c r="CV1346" s="1"/>
      <c r="CW1346" s="1"/>
      <c r="CX1346" s="1"/>
      <c r="CY1346" s="1"/>
      <c r="CZ1346" s="1"/>
      <c r="DA1346" s="1"/>
      <c r="DB1346" s="1"/>
      <c r="DC1346" s="1"/>
      <c r="DD1346" s="1"/>
      <c r="DE1346" s="1"/>
      <c r="DF1346" s="1"/>
      <c r="DG1346" s="1"/>
      <c r="DH1346" s="1"/>
      <c r="DI1346" s="1"/>
      <c r="DJ1346" s="1"/>
      <c r="DK1346" s="1"/>
      <c r="DL1346" s="1"/>
      <c r="DM1346" s="1"/>
      <c r="DN1346" s="1"/>
      <c r="DO1346" s="1"/>
      <c r="DP1346" s="1"/>
      <c r="DQ1346" s="1"/>
      <c r="DR1346" s="1"/>
      <c r="DS1346" s="1"/>
      <c r="DT1346" s="1"/>
      <c r="DU1346" s="1"/>
      <c r="DV1346" s="1"/>
      <c r="DW1346" s="1"/>
      <c r="DX1346" s="1"/>
      <c r="DY1346" s="1"/>
      <c r="DZ1346" s="1"/>
      <c r="EA1346" s="1"/>
      <c r="EB1346" s="1"/>
      <c r="EC1346" s="1"/>
      <c r="ED1346" s="1"/>
      <c r="EE1346" s="1"/>
      <c r="EF1346" s="1"/>
      <c r="EG1346" s="1"/>
      <c r="EH1346" s="1"/>
      <c r="EI1346" s="1"/>
      <c r="EJ1346" s="1"/>
      <c r="EK1346" s="1"/>
      <c r="EL1346" s="1"/>
      <c r="EM1346" s="1"/>
      <c r="EN1346" s="1"/>
      <c r="EO1346" s="1"/>
      <c r="EP1346" s="1"/>
      <c r="EQ1346" s="1"/>
      <c r="ER1346" s="1"/>
      <c r="ES1346" s="1"/>
      <c r="ET1346" s="1"/>
      <c r="EU1346" s="1"/>
      <c r="EV1346" s="1"/>
      <c r="EW1346" s="1"/>
      <c r="EX1346" s="1"/>
      <c r="EY1346" s="1"/>
      <c r="EZ1346" s="1"/>
      <c r="FA1346" s="1"/>
      <c r="FB1346" s="1"/>
      <c r="FC1346" s="1"/>
      <c r="FD1346" s="1"/>
      <c r="FE1346" s="1"/>
      <c r="FF1346" s="1"/>
      <c r="FG1346" s="1"/>
      <c r="FH1346" s="1"/>
      <c r="FI1346" s="1"/>
      <c r="FJ1346" s="1"/>
      <c r="FK1346" s="1"/>
      <c r="FL1346" s="1"/>
      <c r="FM1346" s="1"/>
      <c r="FN1346" s="1"/>
      <c r="FO1346" s="1"/>
      <c r="FP1346" s="1"/>
      <c r="FQ1346" s="1"/>
      <c r="FR1346" s="1"/>
      <c r="FS1346" s="1"/>
      <c r="FT1346" s="1"/>
      <c r="FU1346" s="1"/>
      <c r="FV1346" s="1"/>
      <c r="FW1346" s="1"/>
      <c r="FX1346" s="1"/>
      <c r="FY1346" s="1"/>
      <c r="FZ1346" s="1"/>
      <c r="GA1346" s="1"/>
      <c r="GB1346" s="1"/>
      <c r="GC1346" s="1"/>
      <c r="GD1346" s="1"/>
      <c r="GE1346" s="1"/>
      <c r="GF1346" s="1"/>
      <c r="GG1346" s="1"/>
      <c r="GH1346" s="1"/>
      <c r="GI1346" s="1"/>
      <c r="GJ1346" s="1"/>
      <c r="GK1346" s="1"/>
      <c r="GL1346" s="1"/>
      <c r="GM1346" s="1"/>
      <c r="GN1346" s="1"/>
      <c r="GO1346" s="1"/>
      <c r="GP1346" s="1"/>
      <c r="GQ1346" s="1"/>
      <c r="GR1346" s="1"/>
      <c r="GS1346" s="1"/>
      <c r="GT1346" s="1"/>
      <c r="GU1346" s="1"/>
      <c r="GV1346" s="1"/>
      <c r="GW1346" s="1"/>
      <c r="GX1346" s="1"/>
      <c r="GY1346" s="1"/>
      <c r="GZ1346" s="1"/>
      <c r="HA1346" s="1"/>
      <c r="HB1346" s="1"/>
      <c r="HC1346" s="1"/>
      <c r="HD1346" s="1"/>
      <c r="HE1346" s="1"/>
      <c r="HF1346" s="1"/>
      <c r="HG1346" s="1"/>
      <c r="HH1346" s="1"/>
      <c r="HI1346" s="1"/>
      <c r="HJ1346" s="1"/>
      <c r="HK1346" s="1"/>
      <c r="HL1346" s="1"/>
      <c r="HM1346" s="1"/>
      <c r="HN1346" s="1"/>
      <c r="HO1346" s="1"/>
      <c r="HP1346" s="1"/>
      <c r="HQ1346" s="1"/>
      <c r="HR1346" s="1"/>
      <c r="HS1346" s="1"/>
      <c r="HT1346" s="1"/>
      <c r="HU1346" s="1"/>
      <c r="HV1346" s="1"/>
      <c r="HW1346" s="1"/>
      <c r="HX1346" s="1"/>
      <c r="HY1346" s="1"/>
      <c r="HZ1346" s="1"/>
      <c r="IA1346" s="1"/>
      <c r="IB1346" s="1"/>
      <c r="IC1346" s="1"/>
    </row>
    <row r="1347" s="112" customFormat="1" ht="17" customHeight="1" spans="1:237">
      <c r="A1347" s="22">
        <v>2220301</v>
      </c>
      <c r="B1347" s="185" t="s">
        <v>1510</v>
      </c>
      <c r="C1347" s="186">
        <v>0</v>
      </c>
      <c r="D1347" s="24"/>
      <c r="E1347" s="184"/>
      <c r="F1347" s="1"/>
      <c r="G1347" s="1"/>
      <c r="H1347" s="1"/>
      <c r="I1347" s="1"/>
      <c r="J1347" s="1"/>
      <c r="K1347" s="1"/>
      <c r="L1347" s="1"/>
      <c r="M1347" s="1"/>
      <c r="N1347" s="1"/>
      <c r="O1347" s="1"/>
      <c r="P1347" s="1"/>
      <c r="Q1347" s="1"/>
      <c r="R1347" s="1"/>
      <c r="S1347" s="1"/>
      <c r="T1347" s="1"/>
      <c r="U1347" s="1"/>
      <c r="V1347" s="1"/>
      <c r="W1347" s="1"/>
      <c r="X1347" s="1"/>
      <c r="Y1347" s="1"/>
      <c r="Z1347" s="1"/>
      <c r="AA1347" s="1"/>
      <c r="AB1347" s="1"/>
      <c r="AC1347" s="1"/>
      <c r="AD1347" s="1"/>
      <c r="AE1347" s="1"/>
      <c r="AF1347" s="1"/>
      <c r="AG1347" s="1"/>
      <c r="AH1347" s="1"/>
      <c r="AI1347" s="1"/>
      <c r="AJ1347" s="1"/>
      <c r="AK1347" s="1"/>
      <c r="AL1347" s="1"/>
      <c r="AM1347" s="1"/>
      <c r="AN1347" s="1"/>
      <c r="AO1347" s="1"/>
      <c r="AP1347" s="1"/>
      <c r="AQ1347" s="1"/>
      <c r="AR1347" s="1"/>
      <c r="AS1347" s="1"/>
      <c r="AT1347" s="1"/>
      <c r="AU1347" s="1"/>
      <c r="AV1347" s="1"/>
      <c r="AW1347" s="1"/>
      <c r="AX1347" s="1"/>
      <c r="AY1347" s="1"/>
      <c r="AZ1347" s="1"/>
      <c r="BA1347" s="1"/>
      <c r="BB1347" s="1"/>
      <c r="BC1347" s="1"/>
      <c r="BD1347" s="1"/>
      <c r="BE1347" s="1"/>
      <c r="BF1347" s="1"/>
      <c r="BG1347" s="1"/>
      <c r="BH1347" s="1"/>
      <c r="BI1347" s="1"/>
      <c r="BJ1347" s="1"/>
      <c r="BK1347" s="1"/>
      <c r="BL1347" s="1"/>
      <c r="BM1347" s="1"/>
      <c r="BN1347" s="1"/>
      <c r="BO1347" s="1"/>
      <c r="BP1347" s="1"/>
      <c r="BQ1347" s="1"/>
      <c r="BR1347" s="1"/>
      <c r="BS1347" s="1"/>
      <c r="BT1347" s="1"/>
      <c r="BU1347" s="1"/>
      <c r="BV1347" s="1"/>
      <c r="BW1347" s="1"/>
      <c r="BX1347" s="1"/>
      <c r="BY1347" s="1"/>
      <c r="BZ1347" s="1"/>
      <c r="CA1347" s="1"/>
      <c r="CB1347" s="1"/>
      <c r="CC1347" s="1"/>
      <c r="CD1347" s="1"/>
      <c r="CE1347" s="1"/>
      <c r="CF1347" s="1"/>
      <c r="CG1347" s="1"/>
      <c r="CH1347" s="1"/>
      <c r="CI1347" s="1"/>
      <c r="CJ1347" s="1"/>
      <c r="CK1347" s="1"/>
      <c r="CL1347" s="1"/>
      <c r="CM1347" s="1"/>
      <c r="CN1347" s="1"/>
      <c r="CO1347" s="1"/>
      <c r="CP1347" s="1"/>
      <c r="CQ1347" s="1"/>
      <c r="CR1347" s="1"/>
      <c r="CS1347" s="1"/>
      <c r="CT1347" s="1"/>
      <c r="CU1347" s="1"/>
      <c r="CV1347" s="1"/>
      <c r="CW1347" s="1"/>
      <c r="CX1347" s="1"/>
      <c r="CY1347" s="1"/>
      <c r="CZ1347" s="1"/>
      <c r="DA1347" s="1"/>
      <c r="DB1347" s="1"/>
      <c r="DC1347" s="1"/>
      <c r="DD1347" s="1"/>
      <c r="DE1347" s="1"/>
      <c r="DF1347" s="1"/>
      <c r="DG1347" s="1"/>
      <c r="DH1347" s="1"/>
      <c r="DI1347" s="1"/>
      <c r="DJ1347" s="1"/>
      <c r="DK1347" s="1"/>
      <c r="DL1347" s="1"/>
      <c r="DM1347" s="1"/>
      <c r="DN1347" s="1"/>
      <c r="DO1347" s="1"/>
      <c r="DP1347" s="1"/>
      <c r="DQ1347" s="1"/>
      <c r="DR1347" s="1"/>
      <c r="DS1347" s="1"/>
      <c r="DT1347" s="1"/>
      <c r="DU1347" s="1"/>
      <c r="DV1347" s="1"/>
      <c r="DW1347" s="1"/>
      <c r="DX1347" s="1"/>
      <c r="DY1347" s="1"/>
      <c r="DZ1347" s="1"/>
      <c r="EA1347" s="1"/>
      <c r="EB1347" s="1"/>
      <c r="EC1347" s="1"/>
      <c r="ED1347" s="1"/>
      <c r="EE1347" s="1"/>
      <c r="EF1347" s="1"/>
      <c r="EG1347" s="1"/>
      <c r="EH1347" s="1"/>
      <c r="EI1347" s="1"/>
      <c r="EJ1347" s="1"/>
      <c r="EK1347" s="1"/>
      <c r="EL1347" s="1"/>
      <c r="EM1347" s="1"/>
      <c r="EN1347" s="1"/>
      <c r="EO1347" s="1"/>
      <c r="EP1347" s="1"/>
      <c r="EQ1347" s="1"/>
      <c r="ER1347" s="1"/>
      <c r="ES1347" s="1"/>
      <c r="ET1347" s="1"/>
      <c r="EU1347" s="1"/>
      <c r="EV1347" s="1"/>
      <c r="EW1347" s="1"/>
      <c r="EX1347" s="1"/>
      <c r="EY1347" s="1"/>
      <c r="EZ1347" s="1"/>
      <c r="FA1347" s="1"/>
      <c r="FB1347" s="1"/>
      <c r="FC1347" s="1"/>
      <c r="FD1347" s="1"/>
      <c r="FE1347" s="1"/>
      <c r="FF1347" s="1"/>
      <c r="FG1347" s="1"/>
      <c r="FH1347" s="1"/>
      <c r="FI1347" s="1"/>
      <c r="FJ1347" s="1"/>
      <c r="FK1347" s="1"/>
      <c r="FL1347" s="1"/>
      <c r="FM1347" s="1"/>
      <c r="FN1347" s="1"/>
      <c r="FO1347" s="1"/>
      <c r="FP1347" s="1"/>
      <c r="FQ1347" s="1"/>
      <c r="FR1347" s="1"/>
      <c r="FS1347" s="1"/>
      <c r="FT1347" s="1"/>
      <c r="FU1347" s="1"/>
      <c r="FV1347" s="1"/>
      <c r="FW1347" s="1"/>
      <c r="FX1347" s="1"/>
      <c r="FY1347" s="1"/>
      <c r="FZ1347" s="1"/>
      <c r="GA1347" s="1"/>
      <c r="GB1347" s="1"/>
      <c r="GC1347" s="1"/>
      <c r="GD1347" s="1"/>
      <c r="GE1347" s="1"/>
      <c r="GF1347" s="1"/>
      <c r="GG1347" s="1"/>
      <c r="GH1347" s="1"/>
      <c r="GI1347" s="1"/>
      <c r="GJ1347" s="1"/>
      <c r="GK1347" s="1"/>
      <c r="GL1347" s="1"/>
      <c r="GM1347" s="1"/>
      <c r="GN1347" s="1"/>
      <c r="GO1347" s="1"/>
      <c r="GP1347" s="1"/>
      <c r="GQ1347" s="1"/>
      <c r="GR1347" s="1"/>
      <c r="GS1347" s="1"/>
      <c r="GT1347" s="1"/>
      <c r="GU1347" s="1"/>
      <c r="GV1347" s="1"/>
      <c r="GW1347" s="1"/>
      <c r="GX1347" s="1"/>
      <c r="GY1347" s="1"/>
      <c r="GZ1347" s="1"/>
      <c r="HA1347" s="1"/>
      <c r="HB1347" s="1"/>
      <c r="HC1347" s="1"/>
      <c r="HD1347" s="1"/>
      <c r="HE1347" s="1"/>
      <c r="HF1347" s="1"/>
      <c r="HG1347" s="1"/>
      <c r="HH1347" s="1"/>
      <c r="HI1347" s="1"/>
      <c r="HJ1347" s="1"/>
      <c r="HK1347" s="1"/>
      <c r="HL1347" s="1"/>
      <c r="HM1347" s="1"/>
      <c r="HN1347" s="1"/>
      <c r="HO1347" s="1"/>
      <c r="HP1347" s="1"/>
      <c r="HQ1347" s="1"/>
      <c r="HR1347" s="1"/>
      <c r="HS1347" s="1"/>
      <c r="HT1347" s="1"/>
      <c r="HU1347" s="1"/>
      <c r="HV1347" s="1"/>
      <c r="HW1347" s="1"/>
      <c r="HX1347" s="1"/>
      <c r="HY1347" s="1"/>
      <c r="HZ1347" s="1"/>
      <c r="IA1347" s="1"/>
      <c r="IB1347" s="1"/>
      <c r="IC1347" s="1"/>
    </row>
    <row r="1348" s="112" customFormat="1" ht="17" customHeight="1" spans="1:237">
      <c r="A1348" s="22">
        <v>2220303</v>
      </c>
      <c r="B1348" s="185" t="s">
        <v>1511</v>
      </c>
      <c r="C1348" s="186"/>
      <c r="D1348" s="24"/>
      <c r="E1348" s="184"/>
      <c r="F1348" s="1"/>
      <c r="G1348" s="1"/>
      <c r="H1348" s="1"/>
      <c r="I1348" s="1"/>
      <c r="J1348" s="1"/>
      <c r="K1348" s="1"/>
      <c r="L1348" s="1"/>
      <c r="M1348" s="1"/>
      <c r="N1348" s="1"/>
      <c r="O1348" s="1"/>
      <c r="P1348" s="1"/>
      <c r="Q1348" s="1"/>
      <c r="R1348" s="1"/>
      <c r="S1348" s="1"/>
      <c r="T1348" s="1"/>
      <c r="U1348" s="1"/>
      <c r="V1348" s="1"/>
      <c r="W1348" s="1"/>
      <c r="X1348" s="1"/>
      <c r="Y1348" s="1"/>
      <c r="Z1348" s="1"/>
      <c r="AA1348" s="1"/>
      <c r="AB1348" s="1"/>
      <c r="AC1348" s="1"/>
      <c r="AD1348" s="1"/>
      <c r="AE1348" s="1"/>
      <c r="AF1348" s="1"/>
      <c r="AG1348" s="1"/>
      <c r="AH1348" s="1"/>
      <c r="AI1348" s="1"/>
      <c r="AJ1348" s="1"/>
      <c r="AK1348" s="1"/>
      <c r="AL1348" s="1"/>
      <c r="AM1348" s="1"/>
      <c r="AN1348" s="1"/>
      <c r="AO1348" s="1"/>
      <c r="AP1348" s="1"/>
      <c r="AQ1348" s="1"/>
      <c r="AR1348" s="1"/>
      <c r="AS1348" s="1"/>
      <c r="AT1348" s="1"/>
      <c r="AU1348" s="1"/>
      <c r="AV1348" s="1"/>
      <c r="AW1348" s="1"/>
      <c r="AX1348" s="1"/>
      <c r="AY1348" s="1"/>
      <c r="AZ1348" s="1"/>
      <c r="BA1348" s="1"/>
      <c r="BB1348" s="1"/>
      <c r="BC1348" s="1"/>
      <c r="BD1348" s="1"/>
      <c r="BE1348" s="1"/>
      <c r="BF1348" s="1"/>
      <c r="BG1348" s="1"/>
      <c r="BH1348" s="1"/>
      <c r="BI1348" s="1"/>
      <c r="BJ1348" s="1"/>
      <c r="BK1348" s="1"/>
      <c r="BL1348" s="1"/>
      <c r="BM1348" s="1"/>
      <c r="BN1348" s="1"/>
      <c r="BO1348" s="1"/>
      <c r="BP1348" s="1"/>
      <c r="BQ1348" s="1"/>
      <c r="BR1348" s="1"/>
      <c r="BS1348" s="1"/>
      <c r="BT1348" s="1"/>
      <c r="BU1348" s="1"/>
      <c r="BV1348" s="1"/>
      <c r="BW1348" s="1"/>
      <c r="BX1348" s="1"/>
      <c r="BY1348" s="1"/>
      <c r="BZ1348" s="1"/>
      <c r="CA1348" s="1"/>
      <c r="CB1348" s="1"/>
      <c r="CC1348" s="1"/>
      <c r="CD1348" s="1"/>
      <c r="CE1348" s="1"/>
      <c r="CF1348" s="1"/>
      <c r="CG1348" s="1"/>
      <c r="CH1348" s="1"/>
      <c r="CI1348" s="1"/>
      <c r="CJ1348" s="1"/>
      <c r="CK1348" s="1"/>
      <c r="CL1348" s="1"/>
      <c r="CM1348" s="1"/>
      <c r="CN1348" s="1"/>
      <c r="CO1348" s="1"/>
      <c r="CP1348" s="1"/>
      <c r="CQ1348" s="1"/>
      <c r="CR1348" s="1"/>
      <c r="CS1348" s="1"/>
      <c r="CT1348" s="1"/>
      <c r="CU1348" s="1"/>
      <c r="CV1348" s="1"/>
      <c r="CW1348" s="1"/>
      <c r="CX1348" s="1"/>
      <c r="CY1348" s="1"/>
      <c r="CZ1348" s="1"/>
      <c r="DA1348" s="1"/>
      <c r="DB1348" s="1"/>
      <c r="DC1348" s="1"/>
      <c r="DD1348" s="1"/>
      <c r="DE1348" s="1"/>
      <c r="DF1348" s="1"/>
      <c r="DG1348" s="1"/>
      <c r="DH1348" s="1"/>
      <c r="DI1348" s="1"/>
      <c r="DJ1348" s="1"/>
      <c r="DK1348" s="1"/>
      <c r="DL1348" s="1"/>
      <c r="DM1348" s="1"/>
      <c r="DN1348" s="1"/>
      <c r="DO1348" s="1"/>
      <c r="DP1348" s="1"/>
      <c r="DQ1348" s="1"/>
      <c r="DR1348" s="1"/>
      <c r="DS1348" s="1"/>
      <c r="DT1348" s="1"/>
      <c r="DU1348" s="1"/>
      <c r="DV1348" s="1"/>
      <c r="DW1348" s="1"/>
      <c r="DX1348" s="1"/>
      <c r="DY1348" s="1"/>
      <c r="DZ1348" s="1"/>
      <c r="EA1348" s="1"/>
      <c r="EB1348" s="1"/>
      <c r="EC1348" s="1"/>
      <c r="ED1348" s="1"/>
      <c r="EE1348" s="1"/>
      <c r="EF1348" s="1"/>
      <c r="EG1348" s="1"/>
      <c r="EH1348" s="1"/>
      <c r="EI1348" s="1"/>
      <c r="EJ1348" s="1"/>
      <c r="EK1348" s="1"/>
      <c r="EL1348" s="1"/>
      <c r="EM1348" s="1"/>
      <c r="EN1348" s="1"/>
      <c r="EO1348" s="1"/>
      <c r="EP1348" s="1"/>
      <c r="EQ1348" s="1"/>
      <c r="ER1348" s="1"/>
      <c r="ES1348" s="1"/>
      <c r="ET1348" s="1"/>
      <c r="EU1348" s="1"/>
      <c r="EV1348" s="1"/>
      <c r="EW1348" s="1"/>
      <c r="EX1348" s="1"/>
      <c r="EY1348" s="1"/>
      <c r="EZ1348" s="1"/>
      <c r="FA1348" s="1"/>
      <c r="FB1348" s="1"/>
      <c r="FC1348" s="1"/>
      <c r="FD1348" s="1"/>
      <c r="FE1348" s="1"/>
      <c r="FF1348" s="1"/>
      <c r="FG1348" s="1"/>
      <c r="FH1348" s="1"/>
      <c r="FI1348" s="1"/>
      <c r="FJ1348" s="1"/>
      <c r="FK1348" s="1"/>
      <c r="FL1348" s="1"/>
      <c r="FM1348" s="1"/>
      <c r="FN1348" s="1"/>
      <c r="FO1348" s="1"/>
      <c r="FP1348" s="1"/>
      <c r="FQ1348" s="1"/>
      <c r="FR1348" s="1"/>
      <c r="FS1348" s="1"/>
      <c r="FT1348" s="1"/>
      <c r="FU1348" s="1"/>
      <c r="FV1348" s="1"/>
      <c r="FW1348" s="1"/>
      <c r="FX1348" s="1"/>
      <c r="FY1348" s="1"/>
      <c r="FZ1348" s="1"/>
      <c r="GA1348" s="1"/>
      <c r="GB1348" s="1"/>
      <c r="GC1348" s="1"/>
      <c r="GD1348" s="1"/>
      <c r="GE1348" s="1"/>
      <c r="GF1348" s="1"/>
      <c r="GG1348" s="1"/>
      <c r="GH1348" s="1"/>
      <c r="GI1348" s="1"/>
      <c r="GJ1348" s="1"/>
      <c r="GK1348" s="1"/>
      <c r="GL1348" s="1"/>
      <c r="GM1348" s="1"/>
      <c r="GN1348" s="1"/>
      <c r="GO1348" s="1"/>
      <c r="GP1348" s="1"/>
      <c r="GQ1348" s="1"/>
      <c r="GR1348" s="1"/>
      <c r="GS1348" s="1"/>
      <c r="GT1348" s="1"/>
      <c r="GU1348" s="1"/>
      <c r="GV1348" s="1"/>
      <c r="GW1348" s="1"/>
      <c r="GX1348" s="1"/>
      <c r="GY1348" s="1"/>
      <c r="GZ1348" s="1"/>
      <c r="HA1348" s="1"/>
      <c r="HB1348" s="1"/>
      <c r="HC1348" s="1"/>
      <c r="HD1348" s="1"/>
      <c r="HE1348" s="1"/>
      <c r="HF1348" s="1"/>
      <c r="HG1348" s="1"/>
      <c r="HH1348" s="1"/>
      <c r="HI1348" s="1"/>
      <c r="HJ1348" s="1"/>
      <c r="HK1348" s="1"/>
      <c r="HL1348" s="1"/>
      <c r="HM1348" s="1"/>
      <c r="HN1348" s="1"/>
      <c r="HO1348" s="1"/>
      <c r="HP1348" s="1"/>
      <c r="HQ1348" s="1"/>
      <c r="HR1348" s="1"/>
      <c r="HS1348" s="1"/>
      <c r="HT1348" s="1"/>
      <c r="HU1348" s="1"/>
      <c r="HV1348" s="1"/>
      <c r="HW1348" s="1"/>
      <c r="HX1348" s="1"/>
      <c r="HY1348" s="1"/>
      <c r="HZ1348" s="1"/>
      <c r="IA1348" s="1"/>
      <c r="IB1348" s="1"/>
      <c r="IC1348" s="1"/>
    </row>
    <row r="1349" s="112" customFormat="1" ht="17" customHeight="1" spans="1:237">
      <c r="A1349" s="22">
        <v>2220304</v>
      </c>
      <c r="B1349" s="185" t="s">
        <v>1512</v>
      </c>
      <c r="C1349" s="186">
        <v>0</v>
      </c>
      <c r="D1349" s="24"/>
      <c r="E1349" s="184"/>
      <c r="F1349" s="1"/>
      <c r="G1349" s="1"/>
      <c r="H1349" s="1"/>
      <c r="I1349" s="1"/>
      <c r="J1349" s="1"/>
      <c r="K1349" s="1"/>
      <c r="L1349" s="1"/>
      <c r="M1349" s="1"/>
      <c r="N1349" s="1"/>
      <c r="O1349" s="1"/>
      <c r="P1349" s="1"/>
      <c r="Q1349" s="1"/>
      <c r="R1349" s="1"/>
      <c r="S1349" s="1"/>
      <c r="T1349" s="1"/>
      <c r="U1349" s="1"/>
      <c r="V1349" s="1"/>
      <c r="W1349" s="1"/>
      <c r="X1349" s="1"/>
      <c r="Y1349" s="1"/>
      <c r="Z1349" s="1"/>
      <c r="AA1349" s="1"/>
      <c r="AB1349" s="1"/>
      <c r="AC1349" s="1"/>
      <c r="AD1349" s="1"/>
      <c r="AE1349" s="1"/>
      <c r="AF1349" s="1"/>
      <c r="AG1349" s="1"/>
      <c r="AH1349" s="1"/>
      <c r="AI1349" s="1"/>
      <c r="AJ1349" s="1"/>
      <c r="AK1349" s="1"/>
      <c r="AL1349" s="1"/>
      <c r="AM1349" s="1"/>
      <c r="AN1349" s="1"/>
      <c r="AO1349" s="1"/>
      <c r="AP1349" s="1"/>
      <c r="AQ1349" s="1"/>
      <c r="AR1349" s="1"/>
      <c r="AS1349" s="1"/>
      <c r="AT1349" s="1"/>
      <c r="AU1349" s="1"/>
      <c r="AV1349" s="1"/>
      <c r="AW1349" s="1"/>
      <c r="AX1349" s="1"/>
      <c r="AY1349" s="1"/>
      <c r="AZ1349" s="1"/>
      <c r="BA1349" s="1"/>
      <c r="BB1349" s="1"/>
      <c r="BC1349" s="1"/>
      <c r="BD1349" s="1"/>
      <c r="BE1349" s="1"/>
      <c r="BF1349" s="1"/>
      <c r="BG1349" s="1"/>
      <c r="BH1349" s="1"/>
      <c r="BI1349" s="1"/>
      <c r="BJ1349" s="1"/>
      <c r="BK1349" s="1"/>
      <c r="BL1349" s="1"/>
      <c r="BM1349" s="1"/>
      <c r="BN1349" s="1"/>
      <c r="BO1349" s="1"/>
      <c r="BP1349" s="1"/>
      <c r="BQ1349" s="1"/>
      <c r="BR1349" s="1"/>
      <c r="BS1349" s="1"/>
      <c r="BT1349" s="1"/>
      <c r="BU1349" s="1"/>
      <c r="BV1349" s="1"/>
      <c r="BW1349" s="1"/>
      <c r="BX1349" s="1"/>
      <c r="BY1349" s="1"/>
      <c r="BZ1349" s="1"/>
      <c r="CA1349" s="1"/>
      <c r="CB1349" s="1"/>
      <c r="CC1349" s="1"/>
      <c r="CD1349" s="1"/>
      <c r="CE1349" s="1"/>
      <c r="CF1349" s="1"/>
      <c r="CG1349" s="1"/>
      <c r="CH1349" s="1"/>
      <c r="CI1349" s="1"/>
      <c r="CJ1349" s="1"/>
      <c r="CK1349" s="1"/>
      <c r="CL1349" s="1"/>
      <c r="CM1349" s="1"/>
      <c r="CN1349" s="1"/>
      <c r="CO1349" s="1"/>
      <c r="CP1349" s="1"/>
      <c r="CQ1349" s="1"/>
      <c r="CR1349" s="1"/>
      <c r="CS1349" s="1"/>
      <c r="CT1349" s="1"/>
      <c r="CU1349" s="1"/>
      <c r="CV1349" s="1"/>
      <c r="CW1349" s="1"/>
      <c r="CX1349" s="1"/>
      <c r="CY1349" s="1"/>
      <c r="CZ1349" s="1"/>
      <c r="DA1349" s="1"/>
      <c r="DB1349" s="1"/>
      <c r="DC1349" s="1"/>
      <c r="DD1349" s="1"/>
      <c r="DE1349" s="1"/>
      <c r="DF1349" s="1"/>
      <c r="DG1349" s="1"/>
      <c r="DH1349" s="1"/>
      <c r="DI1349" s="1"/>
      <c r="DJ1349" s="1"/>
      <c r="DK1349" s="1"/>
      <c r="DL1349" s="1"/>
      <c r="DM1349" s="1"/>
      <c r="DN1349" s="1"/>
      <c r="DO1349" s="1"/>
      <c r="DP1349" s="1"/>
      <c r="DQ1349" s="1"/>
      <c r="DR1349" s="1"/>
      <c r="DS1349" s="1"/>
      <c r="DT1349" s="1"/>
      <c r="DU1349" s="1"/>
      <c r="DV1349" s="1"/>
      <c r="DW1349" s="1"/>
      <c r="DX1349" s="1"/>
      <c r="DY1349" s="1"/>
      <c r="DZ1349" s="1"/>
      <c r="EA1349" s="1"/>
      <c r="EB1349" s="1"/>
      <c r="EC1349" s="1"/>
      <c r="ED1349" s="1"/>
      <c r="EE1349" s="1"/>
      <c r="EF1349" s="1"/>
      <c r="EG1349" s="1"/>
      <c r="EH1349" s="1"/>
      <c r="EI1349" s="1"/>
      <c r="EJ1349" s="1"/>
      <c r="EK1349" s="1"/>
      <c r="EL1349" s="1"/>
      <c r="EM1349" s="1"/>
      <c r="EN1349" s="1"/>
      <c r="EO1349" s="1"/>
      <c r="EP1349" s="1"/>
      <c r="EQ1349" s="1"/>
      <c r="ER1349" s="1"/>
      <c r="ES1349" s="1"/>
      <c r="ET1349" s="1"/>
      <c r="EU1349" s="1"/>
      <c r="EV1349" s="1"/>
      <c r="EW1349" s="1"/>
      <c r="EX1349" s="1"/>
      <c r="EY1349" s="1"/>
      <c r="EZ1349" s="1"/>
      <c r="FA1349" s="1"/>
      <c r="FB1349" s="1"/>
      <c r="FC1349" s="1"/>
      <c r="FD1349" s="1"/>
      <c r="FE1349" s="1"/>
      <c r="FF1349" s="1"/>
      <c r="FG1349" s="1"/>
      <c r="FH1349" s="1"/>
      <c r="FI1349" s="1"/>
      <c r="FJ1349" s="1"/>
      <c r="FK1349" s="1"/>
      <c r="FL1349" s="1"/>
      <c r="FM1349" s="1"/>
      <c r="FN1349" s="1"/>
      <c r="FO1349" s="1"/>
      <c r="FP1349" s="1"/>
      <c r="FQ1349" s="1"/>
      <c r="FR1349" s="1"/>
      <c r="FS1349" s="1"/>
      <c r="FT1349" s="1"/>
      <c r="FU1349" s="1"/>
      <c r="FV1349" s="1"/>
      <c r="FW1349" s="1"/>
      <c r="FX1349" s="1"/>
      <c r="FY1349" s="1"/>
      <c r="FZ1349" s="1"/>
      <c r="GA1349" s="1"/>
      <c r="GB1349" s="1"/>
      <c r="GC1349" s="1"/>
      <c r="GD1349" s="1"/>
      <c r="GE1349" s="1"/>
      <c r="GF1349" s="1"/>
      <c r="GG1349" s="1"/>
      <c r="GH1349" s="1"/>
      <c r="GI1349" s="1"/>
      <c r="GJ1349" s="1"/>
      <c r="GK1349" s="1"/>
      <c r="GL1349" s="1"/>
      <c r="GM1349" s="1"/>
      <c r="GN1349" s="1"/>
      <c r="GO1349" s="1"/>
      <c r="GP1349" s="1"/>
      <c r="GQ1349" s="1"/>
      <c r="GR1349" s="1"/>
      <c r="GS1349" s="1"/>
      <c r="GT1349" s="1"/>
      <c r="GU1349" s="1"/>
      <c r="GV1349" s="1"/>
      <c r="GW1349" s="1"/>
      <c r="GX1349" s="1"/>
      <c r="GY1349" s="1"/>
      <c r="GZ1349" s="1"/>
      <c r="HA1349" s="1"/>
      <c r="HB1349" s="1"/>
      <c r="HC1349" s="1"/>
      <c r="HD1349" s="1"/>
      <c r="HE1349" s="1"/>
      <c r="HF1349" s="1"/>
      <c r="HG1349" s="1"/>
      <c r="HH1349" s="1"/>
      <c r="HI1349" s="1"/>
      <c r="HJ1349" s="1"/>
      <c r="HK1349" s="1"/>
      <c r="HL1349" s="1"/>
      <c r="HM1349" s="1"/>
      <c r="HN1349" s="1"/>
      <c r="HO1349" s="1"/>
      <c r="HP1349" s="1"/>
      <c r="HQ1349" s="1"/>
      <c r="HR1349" s="1"/>
      <c r="HS1349" s="1"/>
      <c r="HT1349" s="1"/>
      <c r="HU1349" s="1"/>
      <c r="HV1349" s="1"/>
      <c r="HW1349" s="1"/>
      <c r="HX1349" s="1"/>
      <c r="HY1349" s="1"/>
      <c r="HZ1349" s="1"/>
      <c r="IA1349" s="1"/>
      <c r="IB1349" s="1"/>
      <c r="IC1349" s="1"/>
    </row>
    <row r="1350" s="112" customFormat="1" ht="17" customHeight="1" spans="1:237">
      <c r="A1350" s="22">
        <v>2220399</v>
      </c>
      <c r="B1350" s="185" t="s">
        <v>1513</v>
      </c>
      <c r="C1350" s="186">
        <v>0</v>
      </c>
      <c r="D1350" s="24"/>
      <c r="E1350" s="184"/>
      <c r="F1350" s="1"/>
      <c r="G1350" s="1"/>
      <c r="H1350" s="1"/>
      <c r="I1350" s="1"/>
      <c r="J1350" s="1"/>
      <c r="K1350" s="1"/>
      <c r="L1350" s="1"/>
      <c r="M1350" s="1"/>
      <c r="N1350" s="1"/>
      <c r="O1350" s="1"/>
      <c r="P1350" s="1"/>
      <c r="Q1350" s="1"/>
      <c r="R1350" s="1"/>
      <c r="S1350" s="1"/>
      <c r="T1350" s="1"/>
      <c r="U1350" s="1"/>
      <c r="V1350" s="1"/>
      <c r="W1350" s="1"/>
      <c r="X1350" s="1"/>
      <c r="Y1350" s="1"/>
      <c r="Z1350" s="1"/>
      <c r="AA1350" s="1"/>
      <c r="AB1350" s="1"/>
      <c r="AC1350" s="1"/>
      <c r="AD1350" s="1"/>
      <c r="AE1350" s="1"/>
      <c r="AF1350" s="1"/>
      <c r="AG1350" s="1"/>
      <c r="AH1350" s="1"/>
      <c r="AI1350" s="1"/>
      <c r="AJ1350" s="1"/>
      <c r="AK1350" s="1"/>
      <c r="AL1350" s="1"/>
      <c r="AM1350" s="1"/>
      <c r="AN1350" s="1"/>
      <c r="AO1350" s="1"/>
      <c r="AP1350" s="1"/>
      <c r="AQ1350" s="1"/>
      <c r="AR1350" s="1"/>
      <c r="AS1350" s="1"/>
      <c r="AT1350" s="1"/>
      <c r="AU1350" s="1"/>
      <c r="AV1350" s="1"/>
      <c r="AW1350" s="1"/>
      <c r="AX1350" s="1"/>
      <c r="AY1350" s="1"/>
      <c r="AZ1350" s="1"/>
      <c r="BA1350" s="1"/>
      <c r="BB1350" s="1"/>
      <c r="BC1350" s="1"/>
      <c r="BD1350" s="1"/>
      <c r="BE1350" s="1"/>
      <c r="BF1350" s="1"/>
      <c r="BG1350" s="1"/>
      <c r="BH1350" s="1"/>
      <c r="BI1350" s="1"/>
      <c r="BJ1350" s="1"/>
      <c r="BK1350" s="1"/>
      <c r="BL1350" s="1"/>
      <c r="BM1350" s="1"/>
      <c r="BN1350" s="1"/>
      <c r="BO1350" s="1"/>
      <c r="BP1350" s="1"/>
      <c r="BQ1350" s="1"/>
      <c r="BR1350" s="1"/>
      <c r="BS1350" s="1"/>
      <c r="BT1350" s="1"/>
      <c r="BU1350" s="1"/>
      <c r="BV1350" s="1"/>
      <c r="BW1350" s="1"/>
      <c r="BX1350" s="1"/>
      <c r="BY1350" s="1"/>
      <c r="BZ1350" s="1"/>
      <c r="CA1350" s="1"/>
      <c r="CB1350" s="1"/>
      <c r="CC1350" s="1"/>
      <c r="CD1350" s="1"/>
      <c r="CE1350" s="1"/>
      <c r="CF1350" s="1"/>
      <c r="CG1350" s="1"/>
      <c r="CH1350" s="1"/>
      <c r="CI1350" s="1"/>
      <c r="CJ1350" s="1"/>
      <c r="CK1350" s="1"/>
      <c r="CL1350" s="1"/>
      <c r="CM1350" s="1"/>
      <c r="CN1350" s="1"/>
      <c r="CO1350" s="1"/>
      <c r="CP1350" s="1"/>
      <c r="CQ1350" s="1"/>
      <c r="CR1350" s="1"/>
      <c r="CS1350" s="1"/>
      <c r="CT1350" s="1"/>
      <c r="CU1350" s="1"/>
      <c r="CV1350" s="1"/>
      <c r="CW1350" s="1"/>
      <c r="CX1350" s="1"/>
      <c r="CY1350" s="1"/>
      <c r="CZ1350" s="1"/>
      <c r="DA1350" s="1"/>
      <c r="DB1350" s="1"/>
      <c r="DC1350" s="1"/>
      <c r="DD1350" s="1"/>
      <c r="DE1350" s="1"/>
      <c r="DF1350" s="1"/>
      <c r="DG1350" s="1"/>
      <c r="DH1350" s="1"/>
      <c r="DI1350" s="1"/>
      <c r="DJ1350" s="1"/>
      <c r="DK1350" s="1"/>
      <c r="DL1350" s="1"/>
      <c r="DM1350" s="1"/>
      <c r="DN1350" s="1"/>
      <c r="DO1350" s="1"/>
      <c r="DP1350" s="1"/>
      <c r="DQ1350" s="1"/>
      <c r="DR1350" s="1"/>
      <c r="DS1350" s="1"/>
      <c r="DT1350" s="1"/>
      <c r="DU1350" s="1"/>
      <c r="DV1350" s="1"/>
      <c r="DW1350" s="1"/>
      <c r="DX1350" s="1"/>
      <c r="DY1350" s="1"/>
      <c r="DZ1350" s="1"/>
      <c r="EA1350" s="1"/>
      <c r="EB1350" s="1"/>
      <c r="EC1350" s="1"/>
      <c r="ED1350" s="1"/>
      <c r="EE1350" s="1"/>
      <c r="EF1350" s="1"/>
      <c r="EG1350" s="1"/>
      <c r="EH1350" s="1"/>
      <c r="EI1350" s="1"/>
      <c r="EJ1350" s="1"/>
      <c r="EK1350" s="1"/>
      <c r="EL1350" s="1"/>
      <c r="EM1350" s="1"/>
      <c r="EN1350" s="1"/>
      <c r="EO1350" s="1"/>
      <c r="EP1350" s="1"/>
      <c r="EQ1350" s="1"/>
      <c r="ER1350" s="1"/>
      <c r="ES1350" s="1"/>
      <c r="ET1350" s="1"/>
      <c r="EU1350" s="1"/>
      <c r="EV1350" s="1"/>
      <c r="EW1350" s="1"/>
      <c r="EX1350" s="1"/>
      <c r="EY1350" s="1"/>
      <c r="EZ1350" s="1"/>
      <c r="FA1350" s="1"/>
      <c r="FB1350" s="1"/>
      <c r="FC1350" s="1"/>
      <c r="FD1350" s="1"/>
      <c r="FE1350" s="1"/>
      <c r="FF1350" s="1"/>
      <c r="FG1350" s="1"/>
      <c r="FH1350" s="1"/>
      <c r="FI1350" s="1"/>
      <c r="FJ1350" s="1"/>
      <c r="FK1350" s="1"/>
      <c r="FL1350" s="1"/>
      <c r="FM1350" s="1"/>
      <c r="FN1350" s="1"/>
      <c r="FO1350" s="1"/>
      <c r="FP1350" s="1"/>
      <c r="FQ1350" s="1"/>
      <c r="FR1350" s="1"/>
      <c r="FS1350" s="1"/>
      <c r="FT1350" s="1"/>
      <c r="FU1350" s="1"/>
      <c r="FV1350" s="1"/>
      <c r="FW1350" s="1"/>
      <c r="FX1350" s="1"/>
      <c r="FY1350" s="1"/>
      <c r="FZ1350" s="1"/>
      <c r="GA1350" s="1"/>
      <c r="GB1350" s="1"/>
      <c r="GC1350" s="1"/>
      <c r="GD1350" s="1"/>
      <c r="GE1350" s="1"/>
      <c r="GF1350" s="1"/>
      <c r="GG1350" s="1"/>
      <c r="GH1350" s="1"/>
      <c r="GI1350" s="1"/>
      <c r="GJ1350" s="1"/>
      <c r="GK1350" s="1"/>
      <c r="GL1350" s="1"/>
      <c r="GM1350" s="1"/>
      <c r="GN1350" s="1"/>
      <c r="GO1350" s="1"/>
      <c r="GP1350" s="1"/>
      <c r="GQ1350" s="1"/>
      <c r="GR1350" s="1"/>
      <c r="GS1350" s="1"/>
      <c r="GT1350" s="1"/>
      <c r="GU1350" s="1"/>
      <c r="GV1350" s="1"/>
      <c r="GW1350" s="1"/>
      <c r="GX1350" s="1"/>
      <c r="GY1350" s="1"/>
      <c r="GZ1350" s="1"/>
      <c r="HA1350" s="1"/>
      <c r="HB1350" s="1"/>
      <c r="HC1350" s="1"/>
      <c r="HD1350" s="1"/>
      <c r="HE1350" s="1"/>
      <c r="HF1350" s="1"/>
      <c r="HG1350" s="1"/>
      <c r="HH1350" s="1"/>
      <c r="HI1350" s="1"/>
      <c r="HJ1350" s="1"/>
      <c r="HK1350" s="1"/>
      <c r="HL1350" s="1"/>
      <c r="HM1350" s="1"/>
      <c r="HN1350" s="1"/>
      <c r="HO1350" s="1"/>
      <c r="HP1350" s="1"/>
      <c r="HQ1350" s="1"/>
      <c r="HR1350" s="1"/>
      <c r="HS1350" s="1"/>
      <c r="HT1350" s="1"/>
      <c r="HU1350" s="1"/>
      <c r="HV1350" s="1"/>
      <c r="HW1350" s="1"/>
      <c r="HX1350" s="1"/>
      <c r="HY1350" s="1"/>
      <c r="HZ1350" s="1"/>
      <c r="IA1350" s="1"/>
      <c r="IB1350" s="1"/>
      <c r="IC1350" s="1"/>
    </row>
    <row r="1351" s="112" customFormat="1" ht="17" customHeight="1" spans="1:237">
      <c r="A1351" s="22">
        <v>22204</v>
      </c>
      <c r="B1351" s="183" t="s">
        <v>1514</v>
      </c>
      <c r="C1351" s="24">
        <f>SUM(C1352:C1356)</f>
        <v>0</v>
      </c>
      <c r="D1351" s="24">
        <f>SUM(D1352:D1356)</f>
        <v>0</v>
      </c>
      <c r="E1351" s="184"/>
      <c r="F1351" s="1"/>
      <c r="G1351" s="1"/>
      <c r="H1351" s="1"/>
      <c r="I1351" s="1"/>
      <c r="J1351" s="1"/>
      <c r="K1351" s="1"/>
      <c r="L1351" s="1"/>
      <c r="M1351" s="1"/>
      <c r="N1351" s="1"/>
      <c r="O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c r="AO1351" s="1"/>
      <c r="AP1351" s="1"/>
      <c r="AQ1351" s="1"/>
      <c r="AR1351" s="1"/>
      <c r="AS1351" s="1"/>
      <c r="AT1351" s="1"/>
      <c r="AU1351" s="1"/>
      <c r="AV1351" s="1"/>
      <c r="AW1351" s="1"/>
      <c r="AX1351" s="1"/>
      <c r="AY1351" s="1"/>
      <c r="AZ1351" s="1"/>
      <c r="BA1351" s="1"/>
      <c r="BB1351" s="1"/>
      <c r="BC1351" s="1"/>
      <c r="BD1351" s="1"/>
      <c r="BE1351" s="1"/>
      <c r="BF1351" s="1"/>
      <c r="BG1351" s="1"/>
      <c r="BH1351" s="1"/>
      <c r="BI1351" s="1"/>
      <c r="BJ1351" s="1"/>
      <c r="BK1351" s="1"/>
      <c r="BL1351" s="1"/>
      <c r="BM1351" s="1"/>
      <c r="BN1351" s="1"/>
      <c r="BO1351" s="1"/>
      <c r="BP1351" s="1"/>
      <c r="BQ1351" s="1"/>
      <c r="BR1351" s="1"/>
      <c r="BS1351" s="1"/>
      <c r="BT1351" s="1"/>
      <c r="BU1351" s="1"/>
      <c r="BV1351" s="1"/>
      <c r="BW1351" s="1"/>
      <c r="BX1351" s="1"/>
      <c r="BY1351" s="1"/>
      <c r="BZ1351" s="1"/>
      <c r="CA1351" s="1"/>
      <c r="CB1351" s="1"/>
      <c r="CC1351" s="1"/>
      <c r="CD1351" s="1"/>
      <c r="CE1351" s="1"/>
      <c r="CF1351" s="1"/>
      <c r="CG1351" s="1"/>
      <c r="CH1351" s="1"/>
      <c r="CI1351" s="1"/>
      <c r="CJ1351" s="1"/>
      <c r="CK1351" s="1"/>
      <c r="CL1351" s="1"/>
      <c r="CM1351" s="1"/>
      <c r="CN1351" s="1"/>
      <c r="CO1351" s="1"/>
      <c r="CP1351" s="1"/>
      <c r="CQ1351" s="1"/>
      <c r="CR1351" s="1"/>
      <c r="CS1351" s="1"/>
      <c r="CT1351" s="1"/>
      <c r="CU1351" s="1"/>
      <c r="CV1351" s="1"/>
      <c r="CW1351" s="1"/>
      <c r="CX1351" s="1"/>
      <c r="CY1351" s="1"/>
      <c r="CZ1351" s="1"/>
      <c r="DA1351" s="1"/>
      <c r="DB1351" s="1"/>
      <c r="DC1351" s="1"/>
      <c r="DD1351" s="1"/>
      <c r="DE1351" s="1"/>
      <c r="DF1351" s="1"/>
      <c r="DG1351" s="1"/>
      <c r="DH1351" s="1"/>
      <c r="DI1351" s="1"/>
      <c r="DJ1351" s="1"/>
      <c r="DK1351" s="1"/>
      <c r="DL1351" s="1"/>
      <c r="DM1351" s="1"/>
      <c r="DN1351" s="1"/>
      <c r="DO1351" s="1"/>
      <c r="DP1351" s="1"/>
      <c r="DQ1351" s="1"/>
      <c r="DR1351" s="1"/>
      <c r="DS1351" s="1"/>
      <c r="DT1351" s="1"/>
      <c r="DU1351" s="1"/>
      <c r="DV1351" s="1"/>
      <c r="DW1351" s="1"/>
      <c r="DX1351" s="1"/>
      <c r="DY1351" s="1"/>
      <c r="DZ1351" s="1"/>
      <c r="EA1351" s="1"/>
      <c r="EB1351" s="1"/>
      <c r="EC1351" s="1"/>
      <c r="ED1351" s="1"/>
      <c r="EE1351" s="1"/>
      <c r="EF1351" s="1"/>
      <c r="EG1351" s="1"/>
      <c r="EH1351" s="1"/>
      <c r="EI1351" s="1"/>
      <c r="EJ1351" s="1"/>
      <c r="EK1351" s="1"/>
      <c r="EL1351" s="1"/>
      <c r="EM1351" s="1"/>
      <c r="EN1351" s="1"/>
      <c r="EO1351" s="1"/>
      <c r="EP1351" s="1"/>
      <c r="EQ1351" s="1"/>
      <c r="ER1351" s="1"/>
      <c r="ES1351" s="1"/>
      <c r="ET1351" s="1"/>
      <c r="EU1351" s="1"/>
      <c r="EV1351" s="1"/>
      <c r="EW1351" s="1"/>
      <c r="EX1351" s="1"/>
      <c r="EY1351" s="1"/>
      <c r="EZ1351" s="1"/>
      <c r="FA1351" s="1"/>
      <c r="FB1351" s="1"/>
      <c r="FC1351" s="1"/>
      <c r="FD1351" s="1"/>
      <c r="FE1351" s="1"/>
      <c r="FF1351" s="1"/>
      <c r="FG1351" s="1"/>
      <c r="FH1351" s="1"/>
      <c r="FI1351" s="1"/>
      <c r="FJ1351" s="1"/>
      <c r="FK1351" s="1"/>
      <c r="FL1351" s="1"/>
      <c r="FM1351" s="1"/>
      <c r="FN1351" s="1"/>
      <c r="FO1351" s="1"/>
      <c r="FP1351" s="1"/>
      <c r="FQ1351" s="1"/>
      <c r="FR1351" s="1"/>
      <c r="FS1351" s="1"/>
      <c r="FT1351" s="1"/>
      <c r="FU1351" s="1"/>
      <c r="FV1351" s="1"/>
      <c r="FW1351" s="1"/>
      <c r="FX1351" s="1"/>
      <c r="FY1351" s="1"/>
      <c r="FZ1351" s="1"/>
      <c r="GA1351" s="1"/>
      <c r="GB1351" s="1"/>
      <c r="GC1351" s="1"/>
      <c r="GD1351" s="1"/>
      <c r="GE1351" s="1"/>
      <c r="GF1351" s="1"/>
      <c r="GG1351" s="1"/>
      <c r="GH1351" s="1"/>
      <c r="GI1351" s="1"/>
      <c r="GJ1351" s="1"/>
      <c r="GK1351" s="1"/>
      <c r="GL1351" s="1"/>
      <c r="GM1351" s="1"/>
      <c r="GN1351" s="1"/>
      <c r="GO1351" s="1"/>
      <c r="GP1351" s="1"/>
      <c r="GQ1351" s="1"/>
      <c r="GR1351" s="1"/>
      <c r="GS1351" s="1"/>
      <c r="GT1351" s="1"/>
      <c r="GU1351" s="1"/>
      <c r="GV1351" s="1"/>
      <c r="GW1351" s="1"/>
      <c r="GX1351" s="1"/>
      <c r="GY1351" s="1"/>
      <c r="GZ1351" s="1"/>
      <c r="HA1351" s="1"/>
      <c r="HB1351" s="1"/>
      <c r="HC1351" s="1"/>
      <c r="HD1351" s="1"/>
      <c r="HE1351" s="1"/>
      <c r="HF1351" s="1"/>
      <c r="HG1351" s="1"/>
      <c r="HH1351" s="1"/>
      <c r="HI1351" s="1"/>
      <c r="HJ1351" s="1"/>
      <c r="HK1351" s="1"/>
      <c r="HL1351" s="1"/>
      <c r="HM1351" s="1"/>
      <c r="HN1351" s="1"/>
      <c r="HO1351" s="1"/>
      <c r="HP1351" s="1"/>
      <c r="HQ1351" s="1"/>
      <c r="HR1351" s="1"/>
      <c r="HS1351" s="1"/>
      <c r="HT1351" s="1"/>
      <c r="HU1351" s="1"/>
      <c r="HV1351" s="1"/>
      <c r="HW1351" s="1"/>
      <c r="HX1351" s="1"/>
      <c r="HY1351" s="1"/>
      <c r="HZ1351" s="1"/>
      <c r="IA1351" s="1"/>
      <c r="IB1351" s="1"/>
      <c r="IC1351" s="1"/>
    </row>
    <row r="1352" s="112" customFormat="1" ht="17" customHeight="1" spans="1:237">
      <c r="A1352" s="22">
        <v>2220401</v>
      </c>
      <c r="B1352" s="185" t="s">
        <v>1515</v>
      </c>
      <c r="C1352" s="186">
        <v>0</v>
      </c>
      <c r="D1352" s="24"/>
      <c r="E1352" s="184"/>
      <c r="F1352" s="1"/>
      <c r="G1352" s="1"/>
      <c r="H1352" s="1"/>
      <c r="I1352" s="1"/>
      <c r="J1352" s="1"/>
      <c r="K1352" s="1"/>
      <c r="L1352" s="1"/>
      <c r="M1352" s="1"/>
      <c r="N1352" s="1"/>
      <c r="O1352" s="1"/>
      <c r="P1352" s="1"/>
      <c r="Q1352" s="1"/>
      <c r="R1352" s="1"/>
      <c r="S1352" s="1"/>
      <c r="T1352" s="1"/>
      <c r="U1352" s="1"/>
      <c r="V1352" s="1"/>
      <c r="W1352" s="1"/>
      <c r="X1352" s="1"/>
      <c r="Y1352" s="1"/>
      <c r="Z1352" s="1"/>
      <c r="AA1352" s="1"/>
      <c r="AB1352" s="1"/>
      <c r="AC1352" s="1"/>
      <c r="AD1352" s="1"/>
      <c r="AE1352" s="1"/>
      <c r="AF1352" s="1"/>
      <c r="AG1352" s="1"/>
      <c r="AH1352" s="1"/>
      <c r="AI1352" s="1"/>
      <c r="AJ1352" s="1"/>
      <c r="AK1352" s="1"/>
      <c r="AL1352" s="1"/>
      <c r="AM1352" s="1"/>
      <c r="AN1352" s="1"/>
      <c r="AO1352" s="1"/>
      <c r="AP1352" s="1"/>
      <c r="AQ1352" s="1"/>
      <c r="AR1352" s="1"/>
      <c r="AS1352" s="1"/>
      <c r="AT1352" s="1"/>
      <c r="AU1352" s="1"/>
      <c r="AV1352" s="1"/>
      <c r="AW1352" s="1"/>
      <c r="AX1352" s="1"/>
      <c r="AY1352" s="1"/>
      <c r="AZ1352" s="1"/>
      <c r="BA1352" s="1"/>
      <c r="BB1352" s="1"/>
      <c r="BC1352" s="1"/>
      <c r="BD1352" s="1"/>
      <c r="BE1352" s="1"/>
      <c r="BF1352" s="1"/>
      <c r="BG1352" s="1"/>
      <c r="BH1352" s="1"/>
      <c r="BI1352" s="1"/>
      <c r="BJ1352" s="1"/>
      <c r="BK1352" s="1"/>
      <c r="BL1352" s="1"/>
      <c r="BM1352" s="1"/>
      <c r="BN1352" s="1"/>
      <c r="BO1352" s="1"/>
      <c r="BP1352" s="1"/>
      <c r="BQ1352" s="1"/>
      <c r="BR1352" s="1"/>
      <c r="BS1352" s="1"/>
      <c r="BT1352" s="1"/>
      <c r="BU1352" s="1"/>
      <c r="BV1352" s="1"/>
      <c r="BW1352" s="1"/>
      <c r="BX1352" s="1"/>
      <c r="BY1352" s="1"/>
      <c r="BZ1352" s="1"/>
      <c r="CA1352" s="1"/>
      <c r="CB1352" s="1"/>
      <c r="CC1352" s="1"/>
      <c r="CD1352" s="1"/>
      <c r="CE1352" s="1"/>
      <c r="CF1352" s="1"/>
      <c r="CG1352" s="1"/>
      <c r="CH1352" s="1"/>
      <c r="CI1352" s="1"/>
      <c r="CJ1352" s="1"/>
      <c r="CK1352" s="1"/>
      <c r="CL1352" s="1"/>
      <c r="CM1352" s="1"/>
      <c r="CN1352" s="1"/>
      <c r="CO1352" s="1"/>
      <c r="CP1352" s="1"/>
      <c r="CQ1352" s="1"/>
      <c r="CR1352" s="1"/>
      <c r="CS1352" s="1"/>
      <c r="CT1352" s="1"/>
      <c r="CU1352" s="1"/>
      <c r="CV1352" s="1"/>
      <c r="CW1352" s="1"/>
      <c r="CX1352" s="1"/>
      <c r="CY1352" s="1"/>
      <c r="CZ1352" s="1"/>
      <c r="DA1352" s="1"/>
      <c r="DB1352" s="1"/>
      <c r="DC1352" s="1"/>
      <c r="DD1352" s="1"/>
      <c r="DE1352" s="1"/>
      <c r="DF1352" s="1"/>
      <c r="DG1352" s="1"/>
      <c r="DH1352" s="1"/>
      <c r="DI1352" s="1"/>
      <c r="DJ1352" s="1"/>
      <c r="DK1352" s="1"/>
      <c r="DL1352" s="1"/>
      <c r="DM1352" s="1"/>
      <c r="DN1352" s="1"/>
      <c r="DO1352" s="1"/>
      <c r="DP1352" s="1"/>
      <c r="DQ1352" s="1"/>
      <c r="DR1352" s="1"/>
      <c r="DS1352" s="1"/>
      <c r="DT1352" s="1"/>
      <c r="DU1352" s="1"/>
      <c r="DV1352" s="1"/>
      <c r="DW1352" s="1"/>
      <c r="DX1352" s="1"/>
      <c r="DY1352" s="1"/>
      <c r="DZ1352" s="1"/>
      <c r="EA1352" s="1"/>
      <c r="EB1352" s="1"/>
      <c r="EC1352" s="1"/>
      <c r="ED1352" s="1"/>
      <c r="EE1352" s="1"/>
      <c r="EF1352" s="1"/>
      <c r="EG1352" s="1"/>
      <c r="EH1352" s="1"/>
      <c r="EI1352" s="1"/>
      <c r="EJ1352" s="1"/>
      <c r="EK1352" s="1"/>
      <c r="EL1352" s="1"/>
      <c r="EM1352" s="1"/>
      <c r="EN1352" s="1"/>
      <c r="EO1352" s="1"/>
      <c r="EP1352" s="1"/>
      <c r="EQ1352" s="1"/>
      <c r="ER1352" s="1"/>
      <c r="ES1352" s="1"/>
      <c r="ET1352" s="1"/>
      <c r="EU1352" s="1"/>
      <c r="EV1352" s="1"/>
      <c r="EW1352" s="1"/>
      <c r="EX1352" s="1"/>
      <c r="EY1352" s="1"/>
      <c r="EZ1352" s="1"/>
      <c r="FA1352" s="1"/>
      <c r="FB1352" s="1"/>
      <c r="FC1352" s="1"/>
      <c r="FD1352" s="1"/>
      <c r="FE1352" s="1"/>
      <c r="FF1352" s="1"/>
      <c r="FG1352" s="1"/>
      <c r="FH1352" s="1"/>
      <c r="FI1352" s="1"/>
      <c r="FJ1352" s="1"/>
      <c r="FK1352" s="1"/>
      <c r="FL1352" s="1"/>
      <c r="FM1352" s="1"/>
      <c r="FN1352" s="1"/>
      <c r="FO1352" s="1"/>
      <c r="FP1352" s="1"/>
      <c r="FQ1352" s="1"/>
      <c r="FR1352" s="1"/>
      <c r="FS1352" s="1"/>
      <c r="FT1352" s="1"/>
      <c r="FU1352" s="1"/>
      <c r="FV1352" s="1"/>
      <c r="FW1352" s="1"/>
      <c r="FX1352" s="1"/>
      <c r="FY1352" s="1"/>
      <c r="FZ1352" s="1"/>
      <c r="GA1352" s="1"/>
      <c r="GB1352" s="1"/>
      <c r="GC1352" s="1"/>
      <c r="GD1352" s="1"/>
      <c r="GE1352" s="1"/>
      <c r="GF1352" s="1"/>
      <c r="GG1352" s="1"/>
      <c r="GH1352" s="1"/>
      <c r="GI1352" s="1"/>
      <c r="GJ1352" s="1"/>
      <c r="GK1352" s="1"/>
      <c r="GL1352" s="1"/>
      <c r="GM1352" s="1"/>
      <c r="GN1352" s="1"/>
      <c r="GO1352" s="1"/>
      <c r="GP1352" s="1"/>
      <c r="GQ1352" s="1"/>
      <c r="GR1352" s="1"/>
      <c r="GS1352" s="1"/>
      <c r="GT1352" s="1"/>
      <c r="GU1352" s="1"/>
      <c r="GV1352" s="1"/>
      <c r="GW1352" s="1"/>
      <c r="GX1352" s="1"/>
      <c r="GY1352" s="1"/>
      <c r="GZ1352" s="1"/>
      <c r="HA1352" s="1"/>
      <c r="HB1352" s="1"/>
      <c r="HC1352" s="1"/>
      <c r="HD1352" s="1"/>
      <c r="HE1352" s="1"/>
      <c r="HF1352" s="1"/>
      <c r="HG1352" s="1"/>
      <c r="HH1352" s="1"/>
      <c r="HI1352" s="1"/>
      <c r="HJ1352" s="1"/>
      <c r="HK1352" s="1"/>
      <c r="HL1352" s="1"/>
      <c r="HM1352" s="1"/>
      <c r="HN1352" s="1"/>
      <c r="HO1352" s="1"/>
      <c r="HP1352" s="1"/>
      <c r="HQ1352" s="1"/>
      <c r="HR1352" s="1"/>
      <c r="HS1352" s="1"/>
      <c r="HT1352" s="1"/>
      <c r="HU1352" s="1"/>
      <c r="HV1352" s="1"/>
      <c r="HW1352" s="1"/>
      <c r="HX1352" s="1"/>
      <c r="HY1352" s="1"/>
      <c r="HZ1352" s="1"/>
      <c r="IA1352" s="1"/>
      <c r="IB1352" s="1"/>
      <c r="IC1352" s="1"/>
    </row>
    <row r="1353" s="112" customFormat="1" ht="17" customHeight="1" spans="1:237">
      <c r="A1353" s="22">
        <v>2220402</v>
      </c>
      <c r="B1353" s="185" t="s">
        <v>1516</v>
      </c>
      <c r="C1353" s="186">
        <v>0</v>
      </c>
      <c r="D1353" s="24"/>
      <c r="E1353" s="184"/>
      <c r="F1353" s="1"/>
      <c r="G1353" s="1"/>
      <c r="H1353" s="1"/>
      <c r="I1353" s="1"/>
      <c r="J1353" s="1"/>
      <c r="K1353" s="1"/>
      <c r="L1353" s="1"/>
      <c r="M1353" s="1"/>
      <c r="N1353" s="1"/>
      <c r="O1353" s="1"/>
      <c r="P1353" s="1"/>
      <c r="Q1353" s="1"/>
      <c r="R1353" s="1"/>
      <c r="S1353" s="1"/>
      <c r="T1353" s="1"/>
      <c r="U1353" s="1"/>
      <c r="V1353" s="1"/>
      <c r="W1353" s="1"/>
      <c r="X1353" s="1"/>
      <c r="Y1353" s="1"/>
      <c r="Z1353" s="1"/>
      <c r="AA1353" s="1"/>
      <c r="AB1353" s="1"/>
      <c r="AC1353" s="1"/>
      <c r="AD1353" s="1"/>
      <c r="AE1353" s="1"/>
      <c r="AF1353" s="1"/>
      <c r="AG1353" s="1"/>
      <c r="AH1353" s="1"/>
      <c r="AI1353" s="1"/>
      <c r="AJ1353" s="1"/>
      <c r="AK1353" s="1"/>
      <c r="AL1353" s="1"/>
      <c r="AM1353" s="1"/>
      <c r="AN1353" s="1"/>
      <c r="AO1353" s="1"/>
      <c r="AP1353" s="1"/>
      <c r="AQ1353" s="1"/>
      <c r="AR1353" s="1"/>
      <c r="AS1353" s="1"/>
      <c r="AT1353" s="1"/>
      <c r="AU1353" s="1"/>
      <c r="AV1353" s="1"/>
      <c r="AW1353" s="1"/>
      <c r="AX1353" s="1"/>
      <c r="AY1353" s="1"/>
      <c r="AZ1353" s="1"/>
      <c r="BA1353" s="1"/>
      <c r="BB1353" s="1"/>
      <c r="BC1353" s="1"/>
      <c r="BD1353" s="1"/>
      <c r="BE1353" s="1"/>
      <c r="BF1353" s="1"/>
      <c r="BG1353" s="1"/>
      <c r="BH1353" s="1"/>
      <c r="BI1353" s="1"/>
      <c r="BJ1353" s="1"/>
      <c r="BK1353" s="1"/>
      <c r="BL1353" s="1"/>
      <c r="BM1353" s="1"/>
      <c r="BN1353" s="1"/>
      <c r="BO1353" s="1"/>
      <c r="BP1353" s="1"/>
      <c r="BQ1353" s="1"/>
      <c r="BR1353" s="1"/>
      <c r="BS1353" s="1"/>
      <c r="BT1353" s="1"/>
      <c r="BU1353" s="1"/>
      <c r="BV1353" s="1"/>
      <c r="BW1353" s="1"/>
      <c r="BX1353" s="1"/>
      <c r="BY1353" s="1"/>
      <c r="BZ1353" s="1"/>
      <c r="CA1353" s="1"/>
      <c r="CB1353" s="1"/>
      <c r="CC1353" s="1"/>
      <c r="CD1353" s="1"/>
      <c r="CE1353" s="1"/>
      <c r="CF1353" s="1"/>
      <c r="CG1353" s="1"/>
      <c r="CH1353" s="1"/>
      <c r="CI1353" s="1"/>
      <c r="CJ1353" s="1"/>
      <c r="CK1353" s="1"/>
      <c r="CL1353" s="1"/>
      <c r="CM1353" s="1"/>
      <c r="CN1353" s="1"/>
      <c r="CO1353" s="1"/>
      <c r="CP1353" s="1"/>
      <c r="CQ1353" s="1"/>
      <c r="CR1353" s="1"/>
      <c r="CS1353" s="1"/>
      <c r="CT1353" s="1"/>
      <c r="CU1353" s="1"/>
      <c r="CV1353" s="1"/>
      <c r="CW1353" s="1"/>
      <c r="CX1353" s="1"/>
      <c r="CY1353" s="1"/>
      <c r="CZ1353" s="1"/>
      <c r="DA1353" s="1"/>
      <c r="DB1353" s="1"/>
      <c r="DC1353" s="1"/>
      <c r="DD1353" s="1"/>
      <c r="DE1353" s="1"/>
      <c r="DF1353" s="1"/>
      <c r="DG1353" s="1"/>
      <c r="DH1353" s="1"/>
      <c r="DI1353" s="1"/>
      <c r="DJ1353" s="1"/>
      <c r="DK1353" s="1"/>
      <c r="DL1353" s="1"/>
      <c r="DM1353" s="1"/>
      <c r="DN1353" s="1"/>
      <c r="DO1353" s="1"/>
      <c r="DP1353" s="1"/>
      <c r="DQ1353" s="1"/>
      <c r="DR1353" s="1"/>
      <c r="DS1353" s="1"/>
      <c r="DT1353" s="1"/>
      <c r="DU1353" s="1"/>
      <c r="DV1353" s="1"/>
      <c r="DW1353" s="1"/>
      <c r="DX1353" s="1"/>
      <c r="DY1353" s="1"/>
      <c r="DZ1353" s="1"/>
      <c r="EA1353" s="1"/>
      <c r="EB1353" s="1"/>
      <c r="EC1353" s="1"/>
      <c r="ED1353" s="1"/>
      <c r="EE1353" s="1"/>
      <c r="EF1353" s="1"/>
      <c r="EG1353" s="1"/>
      <c r="EH1353" s="1"/>
      <c r="EI1353" s="1"/>
      <c r="EJ1353" s="1"/>
      <c r="EK1353" s="1"/>
      <c r="EL1353" s="1"/>
      <c r="EM1353" s="1"/>
      <c r="EN1353" s="1"/>
      <c r="EO1353" s="1"/>
      <c r="EP1353" s="1"/>
      <c r="EQ1353" s="1"/>
      <c r="ER1353" s="1"/>
      <c r="ES1353" s="1"/>
      <c r="ET1353" s="1"/>
      <c r="EU1353" s="1"/>
      <c r="EV1353" s="1"/>
      <c r="EW1353" s="1"/>
      <c r="EX1353" s="1"/>
      <c r="EY1353" s="1"/>
      <c r="EZ1353" s="1"/>
      <c r="FA1353" s="1"/>
      <c r="FB1353" s="1"/>
      <c r="FC1353" s="1"/>
      <c r="FD1353" s="1"/>
      <c r="FE1353" s="1"/>
      <c r="FF1353" s="1"/>
      <c r="FG1353" s="1"/>
      <c r="FH1353" s="1"/>
      <c r="FI1353" s="1"/>
      <c r="FJ1353" s="1"/>
      <c r="FK1353" s="1"/>
      <c r="FL1353" s="1"/>
      <c r="FM1353" s="1"/>
      <c r="FN1353" s="1"/>
      <c r="FO1353" s="1"/>
      <c r="FP1353" s="1"/>
      <c r="FQ1353" s="1"/>
      <c r="FR1353" s="1"/>
      <c r="FS1353" s="1"/>
      <c r="FT1353" s="1"/>
      <c r="FU1353" s="1"/>
      <c r="FV1353" s="1"/>
      <c r="FW1353" s="1"/>
      <c r="FX1353" s="1"/>
      <c r="FY1353" s="1"/>
      <c r="FZ1353" s="1"/>
      <c r="GA1353" s="1"/>
      <c r="GB1353" s="1"/>
      <c r="GC1353" s="1"/>
      <c r="GD1353" s="1"/>
      <c r="GE1353" s="1"/>
      <c r="GF1353" s="1"/>
      <c r="GG1353" s="1"/>
      <c r="GH1353" s="1"/>
      <c r="GI1353" s="1"/>
      <c r="GJ1353" s="1"/>
      <c r="GK1353" s="1"/>
      <c r="GL1353" s="1"/>
      <c r="GM1353" s="1"/>
      <c r="GN1353" s="1"/>
      <c r="GO1353" s="1"/>
      <c r="GP1353" s="1"/>
      <c r="GQ1353" s="1"/>
      <c r="GR1353" s="1"/>
      <c r="GS1353" s="1"/>
      <c r="GT1353" s="1"/>
      <c r="GU1353" s="1"/>
      <c r="GV1353" s="1"/>
      <c r="GW1353" s="1"/>
      <c r="GX1353" s="1"/>
      <c r="GY1353" s="1"/>
      <c r="GZ1353" s="1"/>
      <c r="HA1353" s="1"/>
      <c r="HB1353" s="1"/>
      <c r="HC1353" s="1"/>
      <c r="HD1353" s="1"/>
      <c r="HE1353" s="1"/>
      <c r="HF1353" s="1"/>
      <c r="HG1353" s="1"/>
      <c r="HH1353" s="1"/>
      <c r="HI1353" s="1"/>
      <c r="HJ1353" s="1"/>
      <c r="HK1353" s="1"/>
      <c r="HL1353" s="1"/>
      <c r="HM1353" s="1"/>
      <c r="HN1353" s="1"/>
      <c r="HO1353" s="1"/>
      <c r="HP1353" s="1"/>
      <c r="HQ1353" s="1"/>
      <c r="HR1353" s="1"/>
      <c r="HS1353" s="1"/>
      <c r="HT1353" s="1"/>
      <c r="HU1353" s="1"/>
      <c r="HV1353" s="1"/>
      <c r="HW1353" s="1"/>
      <c r="HX1353" s="1"/>
      <c r="HY1353" s="1"/>
      <c r="HZ1353" s="1"/>
      <c r="IA1353" s="1"/>
      <c r="IB1353" s="1"/>
      <c r="IC1353" s="1"/>
    </row>
    <row r="1354" s="112" customFormat="1" ht="17" customHeight="1" spans="1:237">
      <c r="A1354" s="22">
        <v>2220403</v>
      </c>
      <c r="B1354" s="185" t="s">
        <v>1517</v>
      </c>
      <c r="C1354" s="186">
        <v>0</v>
      </c>
      <c r="D1354" s="24"/>
      <c r="E1354" s="184"/>
      <c r="F1354" s="1"/>
      <c r="G1354" s="1"/>
      <c r="H1354" s="1"/>
      <c r="I1354" s="1"/>
      <c r="J1354" s="1"/>
      <c r="K1354" s="1"/>
      <c r="L1354" s="1"/>
      <c r="M1354" s="1"/>
      <c r="N1354" s="1"/>
      <c r="O1354" s="1"/>
      <c r="P1354" s="1"/>
      <c r="Q1354" s="1"/>
      <c r="R1354" s="1"/>
      <c r="S1354" s="1"/>
      <c r="T1354" s="1"/>
      <c r="U1354" s="1"/>
      <c r="V1354" s="1"/>
      <c r="W1354" s="1"/>
      <c r="X1354" s="1"/>
      <c r="Y1354" s="1"/>
      <c r="Z1354" s="1"/>
      <c r="AA1354" s="1"/>
      <c r="AB1354" s="1"/>
      <c r="AC1354" s="1"/>
      <c r="AD1354" s="1"/>
      <c r="AE1354" s="1"/>
      <c r="AF1354" s="1"/>
      <c r="AG1354" s="1"/>
      <c r="AH1354" s="1"/>
      <c r="AI1354" s="1"/>
      <c r="AJ1354" s="1"/>
      <c r="AK1354" s="1"/>
      <c r="AL1354" s="1"/>
      <c r="AM1354" s="1"/>
      <c r="AN1354" s="1"/>
      <c r="AO1354" s="1"/>
      <c r="AP1354" s="1"/>
      <c r="AQ1354" s="1"/>
      <c r="AR1354" s="1"/>
      <c r="AS1354" s="1"/>
      <c r="AT1354" s="1"/>
      <c r="AU1354" s="1"/>
      <c r="AV1354" s="1"/>
      <c r="AW1354" s="1"/>
      <c r="AX1354" s="1"/>
      <c r="AY1354" s="1"/>
      <c r="AZ1354" s="1"/>
      <c r="BA1354" s="1"/>
      <c r="BB1354" s="1"/>
      <c r="BC1354" s="1"/>
      <c r="BD1354" s="1"/>
      <c r="BE1354" s="1"/>
      <c r="BF1354" s="1"/>
      <c r="BG1354" s="1"/>
      <c r="BH1354" s="1"/>
      <c r="BI1354" s="1"/>
      <c r="BJ1354" s="1"/>
      <c r="BK1354" s="1"/>
      <c r="BL1354" s="1"/>
      <c r="BM1354" s="1"/>
      <c r="BN1354" s="1"/>
      <c r="BO1354" s="1"/>
      <c r="BP1354" s="1"/>
      <c r="BQ1354" s="1"/>
      <c r="BR1354" s="1"/>
      <c r="BS1354" s="1"/>
      <c r="BT1354" s="1"/>
      <c r="BU1354" s="1"/>
      <c r="BV1354" s="1"/>
      <c r="BW1354" s="1"/>
      <c r="BX1354" s="1"/>
      <c r="BY1354" s="1"/>
      <c r="BZ1354" s="1"/>
      <c r="CA1354" s="1"/>
      <c r="CB1354" s="1"/>
      <c r="CC1354" s="1"/>
      <c r="CD1354" s="1"/>
      <c r="CE1354" s="1"/>
      <c r="CF1354" s="1"/>
      <c r="CG1354" s="1"/>
      <c r="CH1354" s="1"/>
      <c r="CI1354" s="1"/>
      <c r="CJ1354" s="1"/>
      <c r="CK1354" s="1"/>
      <c r="CL1354" s="1"/>
      <c r="CM1354" s="1"/>
      <c r="CN1354" s="1"/>
      <c r="CO1354" s="1"/>
      <c r="CP1354" s="1"/>
      <c r="CQ1354" s="1"/>
      <c r="CR1354" s="1"/>
      <c r="CS1354" s="1"/>
      <c r="CT1354" s="1"/>
      <c r="CU1354" s="1"/>
      <c r="CV1354" s="1"/>
      <c r="CW1354" s="1"/>
      <c r="CX1354" s="1"/>
      <c r="CY1354" s="1"/>
      <c r="CZ1354" s="1"/>
      <c r="DA1354" s="1"/>
      <c r="DB1354" s="1"/>
      <c r="DC1354" s="1"/>
      <c r="DD1354" s="1"/>
      <c r="DE1354" s="1"/>
      <c r="DF1354" s="1"/>
      <c r="DG1354" s="1"/>
      <c r="DH1354" s="1"/>
      <c r="DI1354" s="1"/>
      <c r="DJ1354" s="1"/>
      <c r="DK1354" s="1"/>
      <c r="DL1354" s="1"/>
      <c r="DM1354" s="1"/>
      <c r="DN1354" s="1"/>
      <c r="DO1354" s="1"/>
      <c r="DP1354" s="1"/>
      <c r="DQ1354" s="1"/>
      <c r="DR1354" s="1"/>
      <c r="DS1354" s="1"/>
      <c r="DT1354" s="1"/>
      <c r="DU1354" s="1"/>
      <c r="DV1354" s="1"/>
      <c r="DW1354" s="1"/>
      <c r="DX1354" s="1"/>
      <c r="DY1354" s="1"/>
      <c r="DZ1354" s="1"/>
      <c r="EA1354" s="1"/>
      <c r="EB1354" s="1"/>
      <c r="EC1354" s="1"/>
      <c r="ED1354" s="1"/>
      <c r="EE1354" s="1"/>
      <c r="EF1354" s="1"/>
      <c r="EG1354" s="1"/>
      <c r="EH1354" s="1"/>
      <c r="EI1354" s="1"/>
      <c r="EJ1354" s="1"/>
      <c r="EK1354" s="1"/>
      <c r="EL1354" s="1"/>
      <c r="EM1354" s="1"/>
      <c r="EN1354" s="1"/>
      <c r="EO1354" s="1"/>
      <c r="EP1354" s="1"/>
      <c r="EQ1354" s="1"/>
      <c r="ER1354" s="1"/>
      <c r="ES1354" s="1"/>
      <c r="ET1354" s="1"/>
      <c r="EU1354" s="1"/>
      <c r="EV1354" s="1"/>
      <c r="EW1354" s="1"/>
      <c r="EX1354" s="1"/>
      <c r="EY1354" s="1"/>
      <c r="EZ1354" s="1"/>
      <c r="FA1354" s="1"/>
      <c r="FB1354" s="1"/>
      <c r="FC1354" s="1"/>
      <c r="FD1354" s="1"/>
      <c r="FE1354" s="1"/>
      <c r="FF1354" s="1"/>
      <c r="FG1354" s="1"/>
      <c r="FH1354" s="1"/>
      <c r="FI1354" s="1"/>
      <c r="FJ1354" s="1"/>
      <c r="FK1354" s="1"/>
      <c r="FL1354" s="1"/>
      <c r="FM1354" s="1"/>
      <c r="FN1354" s="1"/>
      <c r="FO1354" s="1"/>
      <c r="FP1354" s="1"/>
      <c r="FQ1354" s="1"/>
      <c r="FR1354" s="1"/>
      <c r="FS1354" s="1"/>
      <c r="FT1354" s="1"/>
      <c r="FU1354" s="1"/>
      <c r="FV1354" s="1"/>
      <c r="FW1354" s="1"/>
      <c r="FX1354" s="1"/>
      <c r="FY1354" s="1"/>
      <c r="FZ1354" s="1"/>
      <c r="GA1354" s="1"/>
      <c r="GB1354" s="1"/>
      <c r="GC1354" s="1"/>
      <c r="GD1354" s="1"/>
      <c r="GE1354" s="1"/>
      <c r="GF1354" s="1"/>
      <c r="GG1354" s="1"/>
      <c r="GH1354" s="1"/>
      <c r="GI1354" s="1"/>
      <c r="GJ1354" s="1"/>
      <c r="GK1354" s="1"/>
      <c r="GL1354" s="1"/>
      <c r="GM1354" s="1"/>
      <c r="GN1354" s="1"/>
      <c r="GO1354" s="1"/>
      <c r="GP1354" s="1"/>
      <c r="GQ1354" s="1"/>
      <c r="GR1354" s="1"/>
      <c r="GS1354" s="1"/>
      <c r="GT1354" s="1"/>
      <c r="GU1354" s="1"/>
      <c r="GV1354" s="1"/>
      <c r="GW1354" s="1"/>
      <c r="GX1354" s="1"/>
      <c r="GY1354" s="1"/>
      <c r="GZ1354" s="1"/>
      <c r="HA1354" s="1"/>
      <c r="HB1354" s="1"/>
      <c r="HC1354" s="1"/>
      <c r="HD1354" s="1"/>
      <c r="HE1354" s="1"/>
      <c r="HF1354" s="1"/>
      <c r="HG1354" s="1"/>
      <c r="HH1354" s="1"/>
      <c r="HI1354" s="1"/>
      <c r="HJ1354" s="1"/>
      <c r="HK1354" s="1"/>
      <c r="HL1354" s="1"/>
      <c r="HM1354" s="1"/>
      <c r="HN1354" s="1"/>
      <c r="HO1354" s="1"/>
      <c r="HP1354" s="1"/>
      <c r="HQ1354" s="1"/>
      <c r="HR1354" s="1"/>
      <c r="HS1354" s="1"/>
      <c r="HT1354" s="1"/>
      <c r="HU1354" s="1"/>
      <c r="HV1354" s="1"/>
      <c r="HW1354" s="1"/>
      <c r="HX1354" s="1"/>
      <c r="HY1354" s="1"/>
      <c r="HZ1354" s="1"/>
      <c r="IA1354" s="1"/>
      <c r="IB1354" s="1"/>
      <c r="IC1354" s="1"/>
    </row>
    <row r="1355" s="112" customFormat="1" ht="17" customHeight="1" spans="1:237">
      <c r="A1355" s="22">
        <v>2220404</v>
      </c>
      <c r="B1355" s="185" t="s">
        <v>1518</v>
      </c>
      <c r="C1355" s="186">
        <v>0</v>
      </c>
      <c r="D1355" s="24"/>
      <c r="E1355" s="184"/>
      <c r="F1355" s="1"/>
      <c r="G1355" s="1"/>
      <c r="H1355" s="1"/>
      <c r="I1355" s="1"/>
      <c r="J1355" s="1"/>
      <c r="K1355" s="1"/>
      <c r="L1355" s="1"/>
      <c r="M1355" s="1"/>
      <c r="N1355" s="1"/>
      <c r="O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c r="AO1355" s="1"/>
      <c r="AP1355" s="1"/>
      <c r="AQ1355" s="1"/>
      <c r="AR1355" s="1"/>
      <c r="AS1355" s="1"/>
      <c r="AT1355" s="1"/>
      <c r="AU1355" s="1"/>
      <c r="AV1355" s="1"/>
      <c r="AW1355" s="1"/>
      <c r="AX1355" s="1"/>
      <c r="AY1355" s="1"/>
      <c r="AZ1355" s="1"/>
      <c r="BA1355" s="1"/>
      <c r="BB1355" s="1"/>
      <c r="BC1355" s="1"/>
      <c r="BD1355" s="1"/>
      <c r="BE1355" s="1"/>
      <c r="BF1355" s="1"/>
      <c r="BG1355" s="1"/>
      <c r="BH1355" s="1"/>
      <c r="BI1355" s="1"/>
      <c r="BJ1355" s="1"/>
      <c r="BK1355" s="1"/>
      <c r="BL1355" s="1"/>
      <c r="BM1355" s="1"/>
      <c r="BN1355" s="1"/>
      <c r="BO1355" s="1"/>
      <c r="BP1355" s="1"/>
      <c r="BQ1355" s="1"/>
      <c r="BR1355" s="1"/>
      <c r="BS1355" s="1"/>
      <c r="BT1355" s="1"/>
      <c r="BU1355" s="1"/>
      <c r="BV1355" s="1"/>
      <c r="BW1355" s="1"/>
      <c r="BX1355" s="1"/>
      <c r="BY1355" s="1"/>
      <c r="BZ1355" s="1"/>
      <c r="CA1355" s="1"/>
      <c r="CB1355" s="1"/>
      <c r="CC1355" s="1"/>
      <c r="CD1355" s="1"/>
      <c r="CE1355" s="1"/>
      <c r="CF1355" s="1"/>
      <c r="CG1355" s="1"/>
      <c r="CH1355" s="1"/>
      <c r="CI1355" s="1"/>
      <c r="CJ1355" s="1"/>
      <c r="CK1355" s="1"/>
      <c r="CL1355" s="1"/>
      <c r="CM1355" s="1"/>
      <c r="CN1355" s="1"/>
      <c r="CO1355" s="1"/>
      <c r="CP1355" s="1"/>
      <c r="CQ1355" s="1"/>
      <c r="CR1355" s="1"/>
      <c r="CS1355" s="1"/>
      <c r="CT1355" s="1"/>
      <c r="CU1355" s="1"/>
      <c r="CV1355" s="1"/>
      <c r="CW1355" s="1"/>
      <c r="CX1355" s="1"/>
      <c r="CY1355" s="1"/>
      <c r="CZ1355" s="1"/>
      <c r="DA1355" s="1"/>
      <c r="DB1355" s="1"/>
      <c r="DC1355" s="1"/>
      <c r="DD1355" s="1"/>
      <c r="DE1355" s="1"/>
      <c r="DF1355" s="1"/>
      <c r="DG1355" s="1"/>
      <c r="DH1355" s="1"/>
      <c r="DI1355" s="1"/>
      <c r="DJ1355" s="1"/>
      <c r="DK1355" s="1"/>
      <c r="DL1355" s="1"/>
      <c r="DM1355" s="1"/>
      <c r="DN1355" s="1"/>
      <c r="DO1355" s="1"/>
      <c r="DP1355" s="1"/>
      <c r="DQ1355" s="1"/>
      <c r="DR1355" s="1"/>
      <c r="DS1355" s="1"/>
      <c r="DT1355" s="1"/>
      <c r="DU1355" s="1"/>
      <c r="DV1355" s="1"/>
      <c r="DW1355" s="1"/>
      <c r="DX1355" s="1"/>
      <c r="DY1355" s="1"/>
      <c r="DZ1355" s="1"/>
      <c r="EA1355" s="1"/>
      <c r="EB1355" s="1"/>
      <c r="EC1355" s="1"/>
      <c r="ED1355" s="1"/>
      <c r="EE1355" s="1"/>
      <c r="EF1355" s="1"/>
      <c r="EG1355" s="1"/>
      <c r="EH1355" s="1"/>
      <c r="EI1355" s="1"/>
      <c r="EJ1355" s="1"/>
      <c r="EK1355" s="1"/>
      <c r="EL1355" s="1"/>
      <c r="EM1355" s="1"/>
      <c r="EN1355" s="1"/>
      <c r="EO1355" s="1"/>
      <c r="EP1355" s="1"/>
      <c r="EQ1355" s="1"/>
      <c r="ER1355" s="1"/>
      <c r="ES1355" s="1"/>
      <c r="ET1355" s="1"/>
      <c r="EU1355" s="1"/>
      <c r="EV1355" s="1"/>
      <c r="EW1355" s="1"/>
      <c r="EX1355" s="1"/>
      <c r="EY1355" s="1"/>
      <c r="EZ1355" s="1"/>
      <c r="FA1355" s="1"/>
      <c r="FB1355" s="1"/>
      <c r="FC1355" s="1"/>
      <c r="FD1355" s="1"/>
      <c r="FE1355" s="1"/>
      <c r="FF1355" s="1"/>
      <c r="FG1355" s="1"/>
      <c r="FH1355" s="1"/>
      <c r="FI1355" s="1"/>
      <c r="FJ1355" s="1"/>
      <c r="FK1355" s="1"/>
      <c r="FL1355" s="1"/>
      <c r="FM1355" s="1"/>
      <c r="FN1355" s="1"/>
      <c r="FO1355" s="1"/>
      <c r="FP1355" s="1"/>
      <c r="FQ1355" s="1"/>
      <c r="FR1355" s="1"/>
      <c r="FS1355" s="1"/>
      <c r="FT1355" s="1"/>
      <c r="FU1355" s="1"/>
      <c r="FV1355" s="1"/>
      <c r="FW1355" s="1"/>
      <c r="FX1355" s="1"/>
      <c r="FY1355" s="1"/>
      <c r="FZ1355" s="1"/>
      <c r="GA1355" s="1"/>
      <c r="GB1355" s="1"/>
      <c r="GC1355" s="1"/>
      <c r="GD1355" s="1"/>
      <c r="GE1355" s="1"/>
      <c r="GF1355" s="1"/>
      <c r="GG1355" s="1"/>
      <c r="GH1355" s="1"/>
      <c r="GI1355" s="1"/>
      <c r="GJ1355" s="1"/>
      <c r="GK1355" s="1"/>
      <c r="GL1355" s="1"/>
      <c r="GM1355" s="1"/>
      <c r="GN1355" s="1"/>
      <c r="GO1355" s="1"/>
      <c r="GP1355" s="1"/>
      <c r="GQ1355" s="1"/>
      <c r="GR1355" s="1"/>
      <c r="GS1355" s="1"/>
      <c r="GT1355" s="1"/>
      <c r="GU1355" s="1"/>
      <c r="GV1355" s="1"/>
      <c r="GW1355" s="1"/>
      <c r="GX1355" s="1"/>
      <c r="GY1355" s="1"/>
      <c r="GZ1355" s="1"/>
      <c r="HA1355" s="1"/>
      <c r="HB1355" s="1"/>
      <c r="HC1355" s="1"/>
      <c r="HD1355" s="1"/>
      <c r="HE1355" s="1"/>
      <c r="HF1355" s="1"/>
      <c r="HG1355" s="1"/>
      <c r="HH1355" s="1"/>
      <c r="HI1355" s="1"/>
      <c r="HJ1355" s="1"/>
      <c r="HK1355" s="1"/>
      <c r="HL1355" s="1"/>
      <c r="HM1355" s="1"/>
      <c r="HN1355" s="1"/>
      <c r="HO1355" s="1"/>
      <c r="HP1355" s="1"/>
      <c r="HQ1355" s="1"/>
      <c r="HR1355" s="1"/>
      <c r="HS1355" s="1"/>
      <c r="HT1355" s="1"/>
      <c r="HU1355" s="1"/>
      <c r="HV1355" s="1"/>
      <c r="HW1355" s="1"/>
      <c r="HX1355" s="1"/>
      <c r="HY1355" s="1"/>
      <c r="HZ1355" s="1"/>
      <c r="IA1355" s="1"/>
      <c r="IB1355" s="1"/>
      <c r="IC1355" s="1"/>
    </row>
    <row r="1356" s="112" customFormat="1" ht="17" customHeight="1" spans="1:237">
      <c r="A1356" s="22">
        <v>2220499</v>
      </c>
      <c r="B1356" s="185" t="s">
        <v>1519</v>
      </c>
      <c r="C1356" s="186">
        <v>0</v>
      </c>
      <c r="D1356" s="24"/>
      <c r="E1356" s="184"/>
      <c r="F1356" s="1"/>
      <c r="G1356" s="1"/>
      <c r="H1356" s="1"/>
      <c r="I1356" s="1"/>
      <c r="J1356" s="1"/>
      <c r="K1356" s="1"/>
      <c r="L1356" s="1"/>
      <c r="M1356" s="1"/>
      <c r="N1356" s="1"/>
      <c r="O1356" s="1"/>
      <c r="P1356" s="1"/>
      <c r="Q1356" s="1"/>
      <c r="R1356" s="1"/>
      <c r="S1356" s="1"/>
      <c r="T1356" s="1"/>
      <c r="U1356" s="1"/>
      <c r="V1356" s="1"/>
      <c r="W1356" s="1"/>
      <c r="X1356" s="1"/>
      <c r="Y1356" s="1"/>
      <c r="Z1356" s="1"/>
      <c r="AA1356" s="1"/>
      <c r="AB1356" s="1"/>
      <c r="AC1356" s="1"/>
      <c r="AD1356" s="1"/>
      <c r="AE1356" s="1"/>
      <c r="AF1356" s="1"/>
      <c r="AG1356" s="1"/>
      <c r="AH1356" s="1"/>
      <c r="AI1356" s="1"/>
      <c r="AJ1356" s="1"/>
      <c r="AK1356" s="1"/>
      <c r="AL1356" s="1"/>
      <c r="AM1356" s="1"/>
      <c r="AN1356" s="1"/>
      <c r="AO1356" s="1"/>
      <c r="AP1356" s="1"/>
      <c r="AQ1356" s="1"/>
      <c r="AR1356" s="1"/>
      <c r="AS1356" s="1"/>
      <c r="AT1356" s="1"/>
      <c r="AU1356" s="1"/>
      <c r="AV1356" s="1"/>
      <c r="AW1356" s="1"/>
      <c r="AX1356" s="1"/>
      <c r="AY1356" s="1"/>
      <c r="AZ1356" s="1"/>
      <c r="BA1356" s="1"/>
      <c r="BB1356" s="1"/>
      <c r="BC1356" s="1"/>
      <c r="BD1356" s="1"/>
      <c r="BE1356" s="1"/>
      <c r="BF1356" s="1"/>
      <c r="BG1356" s="1"/>
      <c r="BH1356" s="1"/>
      <c r="BI1356" s="1"/>
      <c r="BJ1356" s="1"/>
      <c r="BK1356" s="1"/>
      <c r="BL1356" s="1"/>
      <c r="BM1356" s="1"/>
      <c r="BN1356" s="1"/>
      <c r="BO1356" s="1"/>
      <c r="BP1356" s="1"/>
      <c r="BQ1356" s="1"/>
      <c r="BR1356" s="1"/>
      <c r="BS1356" s="1"/>
      <c r="BT1356" s="1"/>
      <c r="BU1356" s="1"/>
      <c r="BV1356" s="1"/>
      <c r="BW1356" s="1"/>
      <c r="BX1356" s="1"/>
      <c r="BY1356" s="1"/>
      <c r="BZ1356" s="1"/>
      <c r="CA1356" s="1"/>
      <c r="CB1356" s="1"/>
      <c r="CC1356" s="1"/>
      <c r="CD1356" s="1"/>
      <c r="CE1356" s="1"/>
      <c r="CF1356" s="1"/>
      <c r="CG1356" s="1"/>
      <c r="CH1356" s="1"/>
      <c r="CI1356" s="1"/>
      <c r="CJ1356" s="1"/>
      <c r="CK1356" s="1"/>
      <c r="CL1356" s="1"/>
      <c r="CM1356" s="1"/>
      <c r="CN1356" s="1"/>
      <c r="CO1356" s="1"/>
      <c r="CP1356" s="1"/>
      <c r="CQ1356" s="1"/>
      <c r="CR1356" s="1"/>
      <c r="CS1356" s="1"/>
      <c r="CT1356" s="1"/>
      <c r="CU1356" s="1"/>
      <c r="CV1356" s="1"/>
      <c r="CW1356" s="1"/>
      <c r="CX1356" s="1"/>
      <c r="CY1356" s="1"/>
      <c r="CZ1356" s="1"/>
      <c r="DA1356" s="1"/>
      <c r="DB1356" s="1"/>
      <c r="DC1356" s="1"/>
      <c r="DD1356" s="1"/>
      <c r="DE1356" s="1"/>
      <c r="DF1356" s="1"/>
      <c r="DG1356" s="1"/>
      <c r="DH1356" s="1"/>
      <c r="DI1356" s="1"/>
      <c r="DJ1356" s="1"/>
      <c r="DK1356" s="1"/>
      <c r="DL1356" s="1"/>
      <c r="DM1356" s="1"/>
      <c r="DN1356" s="1"/>
      <c r="DO1356" s="1"/>
      <c r="DP1356" s="1"/>
      <c r="DQ1356" s="1"/>
      <c r="DR1356" s="1"/>
      <c r="DS1356" s="1"/>
      <c r="DT1356" s="1"/>
      <c r="DU1356" s="1"/>
      <c r="DV1356" s="1"/>
      <c r="DW1356" s="1"/>
      <c r="DX1356" s="1"/>
      <c r="DY1356" s="1"/>
      <c r="DZ1356" s="1"/>
      <c r="EA1356" s="1"/>
      <c r="EB1356" s="1"/>
      <c r="EC1356" s="1"/>
      <c r="ED1356" s="1"/>
      <c r="EE1356" s="1"/>
      <c r="EF1356" s="1"/>
      <c r="EG1356" s="1"/>
      <c r="EH1356" s="1"/>
      <c r="EI1356" s="1"/>
      <c r="EJ1356" s="1"/>
      <c r="EK1356" s="1"/>
      <c r="EL1356" s="1"/>
      <c r="EM1356" s="1"/>
      <c r="EN1356" s="1"/>
      <c r="EO1356" s="1"/>
      <c r="EP1356" s="1"/>
      <c r="EQ1356" s="1"/>
      <c r="ER1356" s="1"/>
      <c r="ES1356" s="1"/>
      <c r="ET1356" s="1"/>
      <c r="EU1356" s="1"/>
      <c r="EV1356" s="1"/>
      <c r="EW1356" s="1"/>
      <c r="EX1356" s="1"/>
      <c r="EY1356" s="1"/>
      <c r="EZ1356" s="1"/>
      <c r="FA1356" s="1"/>
      <c r="FB1356" s="1"/>
      <c r="FC1356" s="1"/>
      <c r="FD1356" s="1"/>
      <c r="FE1356" s="1"/>
      <c r="FF1356" s="1"/>
      <c r="FG1356" s="1"/>
      <c r="FH1356" s="1"/>
      <c r="FI1356" s="1"/>
      <c r="FJ1356" s="1"/>
      <c r="FK1356" s="1"/>
      <c r="FL1356" s="1"/>
      <c r="FM1356" s="1"/>
      <c r="FN1356" s="1"/>
      <c r="FO1356" s="1"/>
      <c r="FP1356" s="1"/>
      <c r="FQ1356" s="1"/>
      <c r="FR1356" s="1"/>
      <c r="FS1356" s="1"/>
      <c r="FT1356" s="1"/>
      <c r="FU1356" s="1"/>
      <c r="FV1356" s="1"/>
      <c r="FW1356" s="1"/>
      <c r="FX1356" s="1"/>
      <c r="FY1356" s="1"/>
      <c r="FZ1356" s="1"/>
      <c r="GA1356" s="1"/>
      <c r="GB1356" s="1"/>
      <c r="GC1356" s="1"/>
      <c r="GD1356" s="1"/>
      <c r="GE1356" s="1"/>
      <c r="GF1356" s="1"/>
      <c r="GG1356" s="1"/>
      <c r="GH1356" s="1"/>
      <c r="GI1356" s="1"/>
      <c r="GJ1356" s="1"/>
      <c r="GK1356" s="1"/>
      <c r="GL1356" s="1"/>
      <c r="GM1356" s="1"/>
      <c r="GN1356" s="1"/>
      <c r="GO1356" s="1"/>
      <c r="GP1356" s="1"/>
      <c r="GQ1356" s="1"/>
      <c r="GR1356" s="1"/>
      <c r="GS1356" s="1"/>
      <c r="GT1356" s="1"/>
      <c r="GU1356" s="1"/>
      <c r="GV1356" s="1"/>
      <c r="GW1356" s="1"/>
      <c r="GX1356" s="1"/>
      <c r="GY1356" s="1"/>
      <c r="GZ1356" s="1"/>
      <c r="HA1356" s="1"/>
      <c r="HB1356" s="1"/>
      <c r="HC1356" s="1"/>
      <c r="HD1356" s="1"/>
      <c r="HE1356" s="1"/>
      <c r="HF1356" s="1"/>
      <c r="HG1356" s="1"/>
      <c r="HH1356" s="1"/>
      <c r="HI1356" s="1"/>
      <c r="HJ1356" s="1"/>
      <c r="HK1356" s="1"/>
      <c r="HL1356" s="1"/>
      <c r="HM1356" s="1"/>
      <c r="HN1356" s="1"/>
      <c r="HO1356" s="1"/>
      <c r="HP1356" s="1"/>
      <c r="HQ1356" s="1"/>
      <c r="HR1356" s="1"/>
      <c r="HS1356" s="1"/>
      <c r="HT1356" s="1"/>
      <c r="HU1356" s="1"/>
      <c r="HV1356" s="1"/>
      <c r="HW1356" s="1"/>
      <c r="HX1356" s="1"/>
      <c r="HY1356" s="1"/>
      <c r="HZ1356" s="1"/>
      <c r="IA1356" s="1"/>
      <c r="IB1356" s="1"/>
      <c r="IC1356" s="1"/>
    </row>
    <row r="1357" s="112" customFormat="1" ht="17" customHeight="1" spans="1:237">
      <c r="A1357" s="22">
        <v>22205</v>
      </c>
      <c r="B1357" s="183" t="s">
        <v>1520</v>
      </c>
      <c r="C1357" s="24">
        <f>SUM(C1358:C1368)</f>
        <v>0</v>
      </c>
      <c r="D1357" s="24">
        <f>SUM(D1358:D1368)</f>
        <v>0</v>
      </c>
      <c r="E1357" s="184"/>
      <c r="F1357" s="1"/>
      <c r="G1357" s="1"/>
      <c r="H1357" s="1"/>
      <c r="I1357" s="1"/>
      <c r="J1357" s="1"/>
      <c r="K1357" s="1"/>
      <c r="L1357" s="1"/>
      <c r="M1357" s="1"/>
      <c r="N1357" s="1"/>
      <c r="O1357" s="1"/>
      <c r="P1357" s="1"/>
      <c r="Q1357" s="1"/>
      <c r="R1357" s="1"/>
      <c r="S1357" s="1"/>
      <c r="T1357" s="1"/>
      <c r="U1357" s="1"/>
      <c r="V1357" s="1"/>
      <c r="W1357" s="1"/>
      <c r="X1357" s="1"/>
      <c r="Y1357" s="1"/>
      <c r="Z1357" s="1"/>
      <c r="AA1357" s="1"/>
      <c r="AB1357" s="1"/>
      <c r="AC1357" s="1"/>
      <c r="AD1357" s="1"/>
      <c r="AE1357" s="1"/>
      <c r="AF1357" s="1"/>
      <c r="AG1357" s="1"/>
      <c r="AH1357" s="1"/>
      <c r="AI1357" s="1"/>
      <c r="AJ1357" s="1"/>
      <c r="AK1357" s="1"/>
      <c r="AL1357" s="1"/>
      <c r="AM1357" s="1"/>
      <c r="AN1357" s="1"/>
      <c r="AO1357" s="1"/>
      <c r="AP1357" s="1"/>
      <c r="AQ1357" s="1"/>
      <c r="AR1357" s="1"/>
      <c r="AS1357" s="1"/>
      <c r="AT1357" s="1"/>
      <c r="AU1357" s="1"/>
      <c r="AV1357" s="1"/>
      <c r="AW1357" s="1"/>
      <c r="AX1357" s="1"/>
      <c r="AY1357" s="1"/>
      <c r="AZ1357" s="1"/>
      <c r="BA1357" s="1"/>
      <c r="BB1357" s="1"/>
      <c r="BC1357" s="1"/>
      <c r="BD1357" s="1"/>
      <c r="BE1357" s="1"/>
      <c r="BF1357" s="1"/>
      <c r="BG1357" s="1"/>
      <c r="BH1357" s="1"/>
      <c r="BI1357" s="1"/>
      <c r="BJ1357" s="1"/>
      <c r="BK1357" s="1"/>
      <c r="BL1357" s="1"/>
      <c r="BM1357" s="1"/>
      <c r="BN1357" s="1"/>
      <c r="BO1357" s="1"/>
      <c r="BP1357" s="1"/>
      <c r="BQ1357" s="1"/>
      <c r="BR1357" s="1"/>
      <c r="BS1357" s="1"/>
      <c r="BT1357" s="1"/>
      <c r="BU1357" s="1"/>
      <c r="BV1357" s="1"/>
      <c r="BW1357" s="1"/>
      <c r="BX1357" s="1"/>
      <c r="BY1357" s="1"/>
      <c r="BZ1357" s="1"/>
      <c r="CA1357" s="1"/>
      <c r="CB1357" s="1"/>
      <c r="CC1357" s="1"/>
      <c r="CD1357" s="1"/>
      <c r="CE1357" s="1"/>
      <c r="CF1357" s="1"/>
      <c r="CG1357" s="1"/>
      <c r="CH1357" s="1"/>
      <c r="CI1357" s="1"/>
      <c r="CJ1357" s="1"/>
      <c r="CK1357" s="1"/>
      <c r="CL1357" s="1"/>
      <c r="CM1357" s="1"/>
      <c r="CN1357" s="1"/>
      <c r="CO1357" s="1"/>
      <c r="CP1357" s="1"/>
      <c r="CQ1357" s="1"/>
      <c r="CR1357" s="1"/>
      <c r="CS1357" s="1"/>
      <c r="CT1357" s="1"/>
      <c r="CU1357" s="1"/>
      <c r="CV1357" s="1"/>
      <c r="CW1357" s="1"/>
      <c r="CX1357" s="1"/>
      <c r="CY1357" s="1"/>
      <c r="CZ1357" s="1"/>
      <c r="DA1357" s="1"/>
      <c r="DB1357" s="1"/>
      <c r="DC1357" s="1"/>
      <c r="DD1357" s="1"/>
      <c r="DE1357" s="1"/>
      <c r="DF1357" s="1"/>
      <c r="DG1357" s="1"/>
      <c r="DH1357" s="1"/>
      <c r="DI1357" s="1"/>
      <c r="DJ1357" s="1"/>
      <c r="DK1357" s="1"/>
      <c r="DL1357" s="1"/>
      <c r="DM1357" s="1"/>
      <c r="DN1357" s="1"/>
      <c r="DO1357" s="1"/>
      <c r="DP1357" s="1"/>
      <c r="DQ1357" s="1"/>
      <c r="DR1357" s="1"/>
      <c r="DS1357" s="1"/>
      <c r="DT1357" s="1"/>
      <c r="DU1357" s="1"/>
      <c r="DV1357" s="1"/>
      <c r="DW1357" s="1"/>
      <c r="DX1357" s="1"/>
      <c r="DY1357" s="1"/>
      <c r="DZ1357" s="1"/>
      <c r="EA1357" s="1"/>
      <c r="EB1357" s="1"/>
      <c r="EC1357" s="1"/>
      <c r="ED1357" s="1"/>
      <c r="EE1357" s="1"/>
      <c r="EF1357" s="1"/>
      <c r="EG1357" s="1"/>
      <c r="EH1357" s="1"/>
      <c r="EI1357" s="1"/>
      <c r="EJ1357" s="1"/>
      <c r="EK1357" s="1"/>
      <c r="EL1357" s="1"/>
      <c r="EM1357" s="1"/>
      <c r="EN1357" s="1"/>
      <c r="EO1357" s="1"/>
      <c r="EP1357" s="1"/>
      <c r="EQ1357" s="1"/>
      <c r="ER1357" s="1"/>
      <c r="ES1357" s="1"/>
      <c r="ET1357" s="1"/>
      <c r="EU1357" s="1"/>
      <c r="EV1357" s="1"/>
      <c r="EW1357" s="1"/>
      <c r="EX1357" s="1"/>
      <c r="EY1357" s="1"/>
      <c r="EZ1357" s="1"/>
      <c r="FA1357" s="1"/>
      <c r="FB1357" s="1"/>
      <c r="FC1357" s="1"/>
      <c r="FD1357" s="1"/>
      <c r="FE1357" s="1"/>
      <c r="FF1357" s="1"/>
      <c r="FG1357" s="1"/>
      <c r="FH1357" s="1"/>
      <c r="FI1357" s="1"/>
      <c r="FJ1357" s="1"/>
      <c r="FK1357" s="1"/>
      <c r="FL1357" s="1"/>
      <c r="FM1357" s="1"/>
      <c r="FN1357" s="1"/>
      <c r="FO1357" s="1"/>
      <c r="FP1357" s="1"/>
      <c r="FQ1357" s="1"/>
      <c r="FR1357" s="1"/>
      <c r="FS1357" s="1"/>
      <c r="FT1357" s="1"/>
      <c r="FU1357" s="1"/>
      <c r="FV1357" s="1"/>
      <c r="FW1357" s="1"/>
      <c r="FX1357" s="1"/>
      <c r="FY1357" s="1"/>
      <c r="FZ1357" s="1"/>
      <c r="GA1357" s="1"/>
      <c r="GB1357" s="1"/>
      <c r="GC1357" s="1"/>
      <c r="GD1357" s="1"/>
      <c r="GE1357" s="1"/>
      <c r="GF1357" s="1"/>
      <c r="GG1357" s="1"/>
      <c r="GH1357" s="1"/>
      <c r="GI1357" s="1"/>
      <c r="GJ1357" s="1"/>
      <c r="GK1357" s="1"/>
      <c r="GL1357" s="1"/>
      <c r="GM1357" s="1"/>
      <c r="GN1357" s="1"/>
      <c r="GO1357" s="1"/>
      <c r="GP1357" s="1"/>
      <c r="GQ1357" s="1"/>
      <c r="GR1357" s="1"/>
      <c r="GS1357" s="1"/>
      <c r="GT1357" s="1"/>
      <c r="GU1357" s="1"/>
      <c r="GV1357" s="1"/>
      <c r="GW1357" s="1"/>
      <c r="GX1357" s="1"/>
      <c r="GY1357" s="1"/>
      <c r="GZ1357" s="1"/>
      <c r="HA1357" s="1"/>
      <c r="HB1357" s="1"/>
      <c r="HC1357" s="1"/>
      <c r="HD1357" s="1"/>
      <c r="HE1357" s="1"/>
      <c r="HF1357" s="1"/>
      <c r="HG1357" s="1"/>
      <c r="HH1357" s="1"/>
      <c r="HI1357" s="1"/>
      <c r="HJ1357" s="1"/>
      <c r="HK1357" s="1"/>
      <c r="HL1357" s="1"/>
      <c r="HM1357" s="1"/>
      <c r="HN1357" s="1"/>
      <c r="HO1357" s="1"/>
      <c r="HP1357" s="1"/>
      <c r="HQ1357" s="1"/>
      <c r="HR1357" s="1"/>
      <c r="HS1357" s="1"/>
      <c r="HT1357" s="1"/>
      <c r="HU1357" s="1"/>
      <c r="HV1357" s="1"/>
      <c r="HW1357" s="1"/>
      <c r="HX1357" s="1"/>
      <c r="HY1357" s="1"/>
      <c r="HZ1357" s="1"/>
      <c r="IA1357" s="1"/>
      <c r="IB1357" s="1"/>
      <c r="IC1357" s="1"/>
    </row>
    <row r="1358" s="112" customFormat="1" ht="17" customHeight="1" spans="1:237">
      <c r="A1358" s="22">
        <v>2220501</v>
      </c>
      <c r="B1358" s="185" t="s">
        <v>1521</v>
      </c>
      <c r="C1358" s="186">
        <v>0</v>
      </c>
      <c r="D1358" s="24"/>
      <c r="E1358" s="184"/>
      <c r="F1358" s="1"/>
      <c r="G1358" s="1"/>
      <c r="H1358" s="1"/>
      <c r="I1358" s="1"/>
      <c r="J1358" s="1"/>
      <c r="K1358" s="1"/>
      <c r="L1358" s="1"/>
      <c r="M1358" s="1"/>
      <c r="N1358" s="1"/>
      <c r="O1358" s="1"/>
      <c r="P1358" s="1"/>
      <c r="Q1358" s="1"/>
      <c r="R1358" s="1"/>
      <c r="S1358" s="1"/>
      <c r="T1358" s="1"/>
      <c r="U1358" s="1"/>
      <c r="V1358" s="1"/>
      <c r="W1358" s="1"/>
      <c r="X1358" s="1"/>
      <c r="Y1358" s="1"/>
      <c r="Z1358" s="1"/>
      <c r="AA1358" s="1"/>
      <c r="AB1358" s="1"/>
      <c r="AC1358" s="1"/>
      <c r="AD1358" s="1"/>
      <c r="AE1358" s="1"/>
      <c r="AF1358" s="1"/>
      <c r="AG1358" s="1"/>
      <c r="AH1358" s="1"/>
      <c r="AI1358" s="1"/>
      <c r="AJ1358" s="1"/>
      <c r="AK1358" s="1"/>
      <c r="AL1358" s="1"/>
      <c r="AM1358" s="1"/>
      <c r="AN1358" s="1"/>
      <c r="AO1358" s="1"/>
      <c r="AP1358" s="1"/>
      <c r="AQ1358" s="1"/>
      <c r="AR1358" s="1"/>
      <c r="AS1358" s="1"/>
      <c r="AT1358" s="1"/>
      <c r="AU1358" s="1"/>
      <c r="AV1358" s="1"/>
      <c r="AW1358" s="1"/>
      <c r="AX1358" s="1"/>
      <c r="AY1358" s="1"/>
      <c r="AZ1358" s="1"/>
      <c r="BA1358" s="1"/>
      <c r="BB1358" s="1"/>
      <c r="BC1358" s="1"/>
      <c r="BD1358" s="1"/>
      <c r="BE1358" s="1"/>
      <c r="BF1358" s="1"/>
      <c r="BG1358" s="1"/>
      <c r="BH1358" s="1"/>
      <c r="BI1358" s="1"/>
      <c r="BJ1358" s="1"/>
      <c r="BK1358" s="1"/>
      <c r="BL1358" s="1"/>
      <c r="BM1358" s="1"/>
      <c r="BN1358" s="1"/>
      <c r="BO1358" s="1"/>
      <c r="BP1358" s="1"/>
      <c r="BQ1358" s="1"/>
      <c r="BR1358" s="1"/>
      <c r="BS1358" s="1"/>
      <c r="BT1358" s="1"/>
      <c r="BU1358" s="1"/>
      <c r="BV1358" s="1"/>
      <c r="BW1358" s="1"/>
      <c r="BX1358" s="1"/>
      <c r="BY1358" s="1"/>
      <c r="BZ1358" s="1"/>
      <c r="CA1358" s="1"/>
      <c r="CB1358" s="1"/>
      <c r="CC1358" s="1"/>
      <c r="CD1358" s="1"/>
      <c r="CE1358" s="1"/>
      <c r="CF1358" s="1"/>
      <c r="CG1358" s="1"/>
      <c r="CH1358" s="1"/>
      <c r="CI1358" s="1"/>
      <c r="CJ1358" s="1"/>
      <c r="CK1358" s="1"/>
      <c r="CL1358" s="1"/>
      <c r="CM1358" s="1"/>
      <c r="CN1358" s="1"/>
      <c r="CO1358" s="1"/>
      <c r="CP1358" s="1"/>
      <c r="CQ1358" s="1"/>
      <c r="CR1358" s="1"/>
      <c r="CS1358" s="1"/>
      <c r="CT1358" s="1"/>
      <c r="CU1358" s="1"/>
      <c r="CV1358" s="1"/>
      <c r="CW1358" s="1"/>
      <c r="CX1358" s="1"/>
      <c r="CY1358" s="1"/>
      <c r="CZ1358" s="1"/>
      <c r="DA1358" s="1"/>
      <c r="DB1358" s="1"/>
      <c r="DC1358" s="1"/>
      <c r="DD1358" s="1"/>
      <c r="DE1358" s="1"/>
      <c r="DF1358" s="1"/>
      <c r="DG1358" s="1"/>
      <c r="DH1358" s="1"/>
      <c r="DI1358" s="1"/>
      <c r="DJ1358" s="1"/>
      <c r="DK1358" s="1"/>
      <c r="DL1358" s="1"/>
      <c r="DM1358" s="1"/>
      <c r="DN1358" s="1"/>
      <c r="DO1358" s="1"/>
      <c r="DP1358" s="1"/>
      <c r="DQ1358" s="1"/>
      <c r="DR1358" s="1"/>
      <c r="DS1358" s="1"/>
      <c r="DT1358" s="1"/>
      <c r="DU1358" s="1"/>
      <c r="DV1358" s="1"/>
      <c r="DW1358" s="1"/>
      <c r="DX1358" s="1"/>
      <c r="DY1358" s="1"/>
      <c r="DZ1358" s="1"/>
      <c r="EA1358" s="1"/>
      <c r="EB1358" s="1"/>
      <c r="EC1358" s="1"/>
      <c r="ED1358" s="1"/>
      <c r="EE1358" s="1"/>
      <c r="EF1358" s="1"/>
      <c r="EG1358" s="1"/>
      <c r="EH1358" s="1"/>
      <c r="EI1358" s="1"/>
      <c r="EJ1358" s="1"/>
      <c r="EK1358" s="1"/>
      <c r="EL1358" s="1"/>
      <c r="EM1358" s="1"/>
      <c r="EN1358" s="1"/>
      <c r="EO1358" s="1"/>
      <c r="EP1358" s="1"/>
      <c r="EQ1358" s="1"/>
      <c r="ER1358" s="1"/>
      <c r="ES1358" s="1"/>
      <c r="ET1358" s="1"/>
      <c r="EU1358" s="1"/>
      <c r="EV1358" s="1"/>
      <c r="EW1358" s="1"/>
      <c r="EX1358" s="1"/>
      <c r="EY1358" s="1"/>
      <c r="EZ1358" s="1"/>
      <c r="FA1358" s="1"/>
      <c r="FB1358" s="1"/>
      <c r="FC1358" s="1"/>
      <c r="FD1358" s="1"/>
      <c r="FE1358" s="1"/>
      <c r="FF1358" s="1"/>
      <c r="FG1358" s="1"/>
      <c r="FH1358" s="1"/>
      <c r="FI1358" s="1"/>
      <c r="FJ1358" s="1"/>
      <c r="FK1358" s="1"/>
      <c r="FL1358" s="1"/>
      <c r="FM1358" s="1"/>
      <c r="FN1358" s="1"/>
      <c r="FO1358" s="1"/>
      <c r="FP1358" s="1"/>
      <c r="FQ1358" s="1"/>
      <c r="FR1358" s="1"/>
      <c r="FS1358" s="1"/>
      <c r="FT1358" s="1"/>
      <c r="FU1358" s="1"/>
      <c r="FV1358" s="1"/>
      <c r="FW1358" s="1"/>
      <c r="FX1358" s="1"/>
      <c r="FY1358" s="1"/>
      <c r="FZ1358" s="1"/>
      <c r="GA1358" s="1"/>
      <c r="GB1358" s="1"/>
      <c r="GC1358" s="1"/>
      <c r="GD1358" s="1"/>
      <c r="GE1358" s="1"/>
      <c r="GF1358" s="1"/>
      <c r="GG1358" s="1"/>
      <c r="GH1358" s="1"/>
      <c r="GI1358" s="1"/>
      <c r="GJ1358" s="1"/>
      <c r="GK1358" s="1"/>
      <c r="GL1358" s="1"/>
      <c r="GM1358" s="1"/>
      <c r="GN1358" s="1"/>
      <c r="GO1358" s="1"/>
      <c r="GP1358" s="1"/>
      <c r="GQ1358" s="1"/>
      <c r="GR1358" s="1"/>
      <c r="GS1358" s="1"/>
      <c r="GT1358" s="1"/>
      <c r="GU1358" s="1"/>
      <c r="GV1358" s="1"/>
      <c r="GW1358" s="1"/>
      <c r="GX1358" s="1"/>
      <c r="GY1358" s="1"/>
      <c r="GZ1358" s="1"/>
      <c r="HA1358" s="1"/>
      <c r="HB1358" s="1"/>
      <c r="HC1358" s="1"/>
      <c r="HD1358" s="1"/>
      <c r="HE1358" s="1"/>
      <c r="HF1358" s="1"/>
      <c r="HG1358" s="1"/>
      <c r="HH1358" s="1"/>
      <c r="HI1358" s="1"/>
      <c r="HJ1358" s="1"/>
      <c r="HK1358" s="1"/>
      <c r="HL1358" s="1"/>
      <c r="HM1358" s="1"/>
      <c r="HN1358" s="1"/>
      <c r="HO1358" s="1"/>
      <c r="HP1358" s="1"/>
      <c r="HQ1358" s="1"/>
      <c r="HR1358" s="1"/>
      <c r="HS1358" s="1"/>
      <c r="HT1358" s="1"/>
      <c r="HU1358" s="1"/>
      <c r="HV1358" s="1"/>
      <c r="HW1358" s="1"/>
      <c r="HX1358" s="1"/>
      <c r="HY1358" s="1"/>
      <c r="HZ1358" s="1"/>
      <c r="IA1358" s="1"/>
      <c r="IB1358" s="1"/>
      <c r="IC1358" s="1"/>
    </row>
    <row r="1359" s="112" customFormat="1" ht="17" customHeight="1" spans="1:237">
      <c r="A1359" s="22">
        <v>2220502</v>
      </c>
      <c r="B1359" s="185" t="s">
        <v>1522</v>
      </c>
      <c r="C1359" s="186">
        <v>0</v>
      </c>
      <c r="D1359" s="24"/>
      <c r="E1359" s="184"/>
      <c r="F1359" s="1"/>
      <c r="G1359" s="1"/>
      <c r="H1359" s="1"/>
      <c r="I1359" s="1"/>
      <c r="J1359" s="1"/>
      <c r="K1359" s="1"/>
      <c r="L1359" s="1"/>
      <c r="M1359" s="1"/>
      <c r="N1359" s="1"/>
      <c r="O1359" s="1"/>
      <c r="P1359" s="1"/>
      <c r="Q1359" s="1"/>
      <c r="R1359" s="1"/>
      <c r="S1359" s="1"/>
      <c r="T1359" s="1"/>
      <c r="U1359" s="1"/>
      <c r="V1359" s="1"/>
      <c r="W1359" s="1"/>
      <c r="X1359" s="1"/>
      <c r="Y1359" s="1"/>
      <c r="Z1359" s="1"/>
      <c r="AA1359" s="1"/>
      <c r="AB1359" s="1"/>
      <c r="AC1359" s="1"/>
      <c r="AD1359" s="1"/>
      <c r="AE1359" s="1"/>
      <c r="AF1359" s="1"/>
      <c r="AG1359" s="1"/>
      <c r="AH1359" s="1"/>
      <c r="AI1359" s="1"/>
      <c r="AJ1359" s="1"/>
      <c r="AK1359" s="1"/>
      <c r="AL1359" s="1"/>
      <c r="AM1359" s="1"/>
      <c r="AN1359" s="1"/>
      <c r="AO1359" s="1"/>
      <c r="AP1359" s="1"/>
      <c r="AQ1359" s="1"/>
      <c r="AR1359" s="1"/>
      <c r="AS1359" s="1"/>
      <c r="AT1359" s="1"/>
      <c r="AU1359" s="1"/>
      <c r="AV1359" s="1"/>
      <c r="AW1359" s="1"/>
      <c r="AX1359" s="1"/>
      <c r="AY1359" s="1"/>
      <c r="AZ1359" s="1"/>
      <c r="BA1359" s="1"/>
      <c r="BB1359" s="1"/>
      <c r="BC1359" s="1"/>
      <c r="BD1359" s="1"/>
      <c r="BE1359" s="1"/>
      <c r="BF1359" s="1"/>
      <c r="BG1359" s="1"/>
      <c r="BH1359" s="1"/>
      <c r="BI1359" s="1"/>
      <c r="BJ1359" s="1"/>
      <c r="BK1359" s="1"/>
      <c r="BL1359" s="1"/>
      <c r="BM1359" s="1"/>
      <c r="BN1359" s="1"/>
      <c r="BO1359" s="1"/>
      <c r="BP1359" s="1"/>
      <c r="BQ1359" s="1"/>
      <c r="BR1359" s="1"/>
      <c r="BS1359" s="1"/>
      <c r="BT1359" s="1"/>
      <c r="BU1359" s="1"/>
      <c r="BV1359" s="1"/>
      <c r="BW1359" s="1"/>
      <c r="BX1359" s="1"/>
      <c r="BY1359" s="1"/>
      <c r="BZ1359" s="1"/>
      <c r="CA1359" s="1"/>
      <c r="CB1359" s="1"/>
      <c r="CC1359" s="1"/>
      <c r="CD1359" s="1"/>
      <c r="CE1359" s="1"/>
      <c r="CF1359" s="1"/>
      <c r="CG1359" s="1"/>
      <c r="CH1359" s="1"/>
      <c r="CI1359" s="1"/>
      <c r="CJ1359" s="1"/>
      <c r="CK1359" s="1"/>
      <c r="CL1359" s="1"/>
      <c r="CM1359" s="1"/>
      <c r="CN1359" s="1"/>
      <c r="CO1359" s="1"/>
      <c r="CP1359" s="1"/>
      <c r="CQ1359" s="1"/>
      <c r="CR1359" s="1"/>
      <c r="CS1359" s="1"/>
      <c r="CT1359" s="1"/>
      <c r="CU1359" s="1"/>
      <c r="CV1359" s="1"/>
      <c r="CW1359" s="1"/>
      <c r="CX1359" s="1"/>
      <c r="CY1359" s="1"/>
      <c r="CZ1359" s="1"/>
      <c r="DA1359" s="1"/>
      <c r="DB1359" s="1"/>
      <c r="DC1359" s="1"/>
      <c r="DD1359" s="1"/>
      <c r="DE1359" s="1"/>
      <c r="DF1359" s="1"/>
      <c r="DG1359" s="1"/>
      <c r="DH1359" s="1"/>
      <c r="DI1359" s="1"/>
      <c r="DJ1359" s="1"/>
      <c r="DK1359" s="1"/>
      <c r="DL1359" s="1"/>
      <c r="DM1359" s="1"/>
      <c r="DN1359" s="1"/>
      <c r="DO1359" s="1"/>
      <c r="DP1359" s="1"/>
      <c r="DQ1359" s="1"/>
      <c r="DR1359" s="1"/>
      <c r="DS1359" s="1"/>
      <c r="DT1359" s="1"/>
      <c r="DU1359" s="1"/>
      <c r="DV1359" s="1"/>
      <c r="DW1359" s="1"/>
      <c r="DX1359" s="1"/>
      <c r="DY1359" s="1"/>
      <c r="DZ1359" s="1"/>
      <c r="EA1359" s="1"/>
      <c r="EB1359" s="1"/>
      <c r="EC1359" s="1"/>
      <c r="ED1359" s="1"/>
      <c r="EE1359" s="1"/>
      <c r="EF1359" s="1"/>
      <c r="EG1359" s="1"/>
      <c r="EH1359" s="1"/>
      <c r="EI1359" s="1"/>
      <c r="EJ1359" s="1"/>
      <c r="EK1359" s="1"/>
      <c r="EL1359" s="1"/>
      <c r="EM1359" s="1"/>
      <c r="EN1359" s="1"/>
      <c r="EO1359" s="1"/>
      <c r="EP1359" s="1"/>
      <c r="EQ1359" s="1"/>
      <c r="ER1359" s="1"/>
      <c r="ES1359" s="1"/>
      <c r="ET1359" s="1"/>
      <c r="EU1359" s="1"/>
      <c r="EV1359" s="1"/>
      <c r="EW1359" s="1"/>
      <c r="EX1359" s="1"/>
      <c r="EY1359" s="1"/>
      <c r="EZ1359" s="1"/>
      <c r="FA1359" s="1"/>
      <c r="FB1359" s="1"/>
      <c r="FC1359" s="1"/>
      <c r="FD1359" s="1"/>
      <c r="FE1359" s="1"/>
      <c r="FF1359" s="1"/>
      <c r="FG1359" s="1"/>
      <c r="FH1359" s="1"/>
      <c r="FI1359" s="1"/>
      <c r="FJ1359" s="1"/>
      <c r="FK1359" s="1"/>
      <c r="FL1359" s="1"/>
      <c r="FM1359" s="1"/>
      <c r="FN1359" s="1"/>
      <c r="FO1359" s="1"/>
      <c r="FP1359" s="1"/>
      <c r="FQ1359" s="1"/>
      <c r="FR1359" s="1"/>
      <c r="FS1359" s="1"/>
      <c r="FT1359" s="1"/>
      <c r="FU1359" s="1"/>
      <c r="FV1359" s="1"/>
      <c r="FW1359" s="1"/>
      <c r="FX1359" s="1"/>
      <c r="FY1359" s="1"/>
      <c r="FZ1359" s="1"/>
      <c r="GA1359" s="1"/>
      <c r="GB1359" s="1"/>
      <c r="GC1359" s="1"/>
      <c r="GD1359" s="1"/>
      <c r="GE1359" s="1"/>
      <c r="GF1359" s="1"/>
      <c r="GG1359" s="1"/>
      <c r="GH1359" s="1"/>
      <c r="GI1359" s="1"/>
      <c r="GJ1359" s="1"/>
      <c r="GK1359" s="1"/>
      <c r="GL1359" s="1"/>
      <c r="GM1359" s="1"/>
      <c r="GN1359" s="1"/>
      <c r="GO1359" s="1"/>
      <c r="GP1359" s="1"/>
      <c r="GQ1359" s="1"/>
      <c r="GR1359" s="1"/>
      <c r="GS1359" s="1"/>
      <c r="GT1359" s="1"/>
      <c r="GU1359" s="1"/>
      <c r="GV1359" s="1"/>
      <c r="GW1359" s="1"/>
      <c r="GX1359" s="1"/>
      <c r="GY1359" s="1"/>
      <c r="GZ1359" s="1"/>
      <c r="HA1359" s="1"/>
      <c r="HB1359" s="1"/>
      <c r="HC1359" s="1"/>
      <c r="HD1359" s="1"/>
      <c r="HE1359" s="1"/>
      <c r="HF1359" s="1"/>
      <c r="HG1359" s="1"/>
      <c r="HH1359" s="1"/>
      <c r="HI1359" s="1"/>
      <c r="HJ1359" s="1"/>
      <c r="HK1359" s="1"/>
      <c r="HL1359" s="1"/>
      <c r="HM1359" s="1"/>
      <c r="HN1359" s="1"/>
      <c r="HO1359" s="1"/>
      <c r="HP1359" s="1"/>
      <c r="HQ1359" s="1"/>
      <c r="HR1359" s="1"/>
      <c r="HS1359" s="1"/>
      <c r="HT1359" s="1"/>
      <c r="HU1359" s="1"/>
      <c r="HV1359" s="1"/>
      <c r="HW1359" s="1"/>
      <c r="HX1359" s="1"/>
      <c r="HY1359" s="1"/>
      <c r="HZ1359" s="1"/>
      <c r="IA1359" s="1"/>
      <c r="IB1359" s="1"/>
      <c r="IC1359" s="1"/>
    </row>
    <row r="1360" s="112" customFormat="1" ht="17" customHeight="1" spans="1:237">
      <c r="A1360" s="22">
        <v>2220503</v>
      </c>
      <c r="B1360" s="185" t="s">
        <v>1523</v>
      </c>
      <c r="C1360" s="186">
        <v>0</v>
      </c>
      <c r="D1360" s="24"/>
      <c r="E1360" s="184"/>
      <c r="F1360" s="1"/>
      <c r="G1360" s="1"/>
      <c r="H1360" s="1"/>
      <c r="I1360" s="1"/>
      <c r="J1360" s="1"/>
      <c r="K1360" s="1"/>
      <c r="L1360" s="1"/>
      <c r="M1360" s="1"/>
      <c r="N1360" s="1"/>
      <c r="O1360" s="1"/>
      <c r="P1360" s="1"/>
      <c r="Q1360" s="1"/>
      <c r="R1360" s="1"/>
      <c r="S1360" s="1"/>
      <c r="T1360" s="1"/>
      <c r="U1360" s="1"/>
      <c r="V1360" s="1"/>
      <c r="W1360" s="1"/>
      <c r="X1360" s="1"/>
      <c r="Y1360" s="1"/>
      <c r="Z1360" s="1"/>
      <c r="AA1360" s="1"/>
      <c r="AB1360" s="1"/>
      <c r="AC1360" s="1"/>
      <c r="AD1360" s="1"/>
      <c r="AE1360" s="1"/>
      <c r="AF1360" s="1"/>
      <c r="AG1360" s="1"/>
      <c r="AH1360" s="1"/>
      <c r="AI1360" s="1"/>
      <c r="AJ1360" s="1"/>
      <c r="AK1360" s="1"/>
      <c r="AL1360" s="1"/>
      <c r="AM1360" s="1"/>
      <c r="AN1360" s="1"/>
      <c r="AO1360" s="1"/>
      <c r="AP1360" s="1"/>
      <c r="AQ1360" s="1"/>
      <c r="AR1360" s="1"/>
      <c r="AS1360" s="1"/>
      <c r="AT1360" s="1"/>
      <c r="AU1360" s="1"/>
      <c r="AV1360" s="1"/>
      <c r="AW1360" s="1"/>
      <c r="AX1360" s="1"/>
      <c r="AY1360" s="1"/>
      <c r="AZ1360" s="1"/>
      <c r="BA1360" s="1"/>
      <c r="BB1360" s="1"/>
      <c r="BC1360" s="1"/>
      <c r="BD1360" s="1"/>
      <c r="BE1360" s="1"/>
      <c r="BF1360" s="1"/>
      <c r="BG1360" s="1"/>
      <c r="BH1360" s="1"/>
      <c r="BI1360" s="1"/>
      <c r="BJ1360" s="1"/>
      <c r="BK1360" s="1"/>
      <c r="BL1360" s="1"/>
      <c r="BM1360" s="1"/>
      <c r="BN1360" s="1"/>
      <c r="BO1360" s="1"/>
      <c r="BP1360" s="1"/>
      <c r="BQ1360" s="1"/>
      <c r="BR1360" s="1"/>
      <c r="BS1360" s="1"/>
      <c r="BT1360" s="1"/>
      <c r="BU1360" s="1"/>
      <c r="BV1360" s="1"/>
      <c r="BW1360" s="1"/>
      <c r="BX1360" s="1"/>
      <c r="BY1360" s="1"/>
      <c r="BZ1360" s="1"/>
      <c r="CA1360" s="1"/>
      <c r="CB1360" s="1"/>
      <c r="CC1360" s="1"/>
      <c r="CD1360" s="1"/>
      <c r="CE1360" s="1"/>
      <c r="CF1360" s="1"/>
      <c r="CG1360" s="1"/>
      <c r="CH1360" s="1"/>
      <c r="CI1360" s="1"/>
      <c r="CJ1360" s="1"/>
      <c r="CK1360" s="1"/>
      <c r="CL1360" s="1"/>
      <c r="CM1360" s="1"/>
      <c r="CN1360" s="1"/>
      <c r="CO1360" s="1"/>
      <c r="CP1360" s="1"/>
      <c r="CQ1360" s="1"/>
      <c r="CR1360" s="1"/>
      <c r="CS1360" s="1"/>
      <c r="CT1360" s="1"/>
      <c r="CU1360" s="1"/>
      <c r="CV1360" s="1"/>
      <c r="CW1360" s="1"/>
      <c r="CX1360" s="1"/>
      <c r="CY1360" s="1"/>
      <c r="CZ1360" s="1"/>
      <c r="DA1360" s="1"/>
      <c r="DB1360" s="1"/>
      <c r="DC1360" s="1"/>
      <c r="DD1360" s="1"/>
      <c r="DE1360" s="1"/>
      <c r="DF1360" s="1"/>
      <c r="DG1360" s="1"/>
      <c r="DH1360" s="1"/>
      <c r="DI1360" s="1"/>
      <c r="DJ1360" s="1"/>
      <c r="DK1360" s="1"/>
      <c r="DL1360" s="1"/>
      <c r="DM1360" s="1"/>
      <c r="DN1360" s="1"/>
      <c r="DO1360" s="1"/>
      <c r="DP1360" s="1"/>
      <c r="DQ1360" s="1"/>
      <c r="DR1360" s="1"/>
      <c r="DS1360" s="1"/>
      <c r="DT1360" s="1"/>
      <c r="DU1360" s="1"/>
      <c r="DV1360" s="1"/>
      <c r="DW1360" s="1"/>
      <c r="DX1360" s="1"/>
      <c r="DY1360" s="1"/>
      <c r="DZ1360" s="1"/>
      <c r="EA1360" s="1"/>
      <c r="EB1360" s="1"/>
      <c r="EC1360" s="1"/>
      <c r="ED1360" s="1"/>
      <c r="EE1360" s="1"/>
      <c r="EF1360" s="1"/>
      <c r="EG1360" s="1"/>
      <c r="EH1360" s="1"/>
      <c r="EI1360" s="1"/>
      <c r="EJ1360" s="1"/>
      <c r="EK1360" s="1"/>
      <c r="EL1360" s="1"/>
      <c r="EM1360" s="1"/>
      <c r="EN1360" s="1"/>
      <c r="EO1360" s="1"/>
      <c r="EP1360" s="1"/>
      <c r="EQ1360" s="1"/>
      <c r="ER1360" s="1"/>
      <c r="ES1360" s="1"/>
      <c r="ET1360" s="1"/>
      <c r="EU1360" s="1"/>
      <c r="EV1360" s="1"/>
      <c r="EW1360" s="1"/>
      <c r="EX1360" s="1"/>
      <c r="EY1360" s="1"/>
      <c r="EZ1360" s="1"/>
      <c r="FA1360" s="1"/>
      <c r="FB1360" s="1"/>
      <c r="FC1360" s="1"/>
      <c r="FD1360" s="1"/>
      <c r="FE1360" s="1"/>
      <c r="FF1360" s="1"/>
      <c r="FG1360" s="1"/>
      <c r="FH1360" s="1"/>
      <c r="FI1360" s="1"/>
      <c r="FJ1360" s="1"/>
      <c r="FK1360" s="1"/>
      <c r="FL1360" s="1"/>
      <c r="FM1360" s="1"/>
      <c r="FN1360" s="1"/>
      <c r="FO1360" s="1"/>
      <c r="FP1360" s="1"/>
      <c r="FQ1360" s="1"/>
      <c r="FR1360" s="1"/>
      <c r="FS1360" s="1"/>
      <c r="FT1360" s="1"/>
      <c r="FU1360" s="1"/>
      <c r="FV1360" s="1"/>
      <c r="FW1360" s="1"/>
      <c r="FX1360" s="1"/>
      <c r="FY1360" s="1"/>
      <c r="FZ1360" s="1"/>
      <c r="GA1360" s="1"/>
      <c r="GB1360" s="1"/>
      <c r="GC1360" s="1"/>
      <c r="GD1360" s="1"/>
      <c r="GE1360" s="1"/>
      <c r="GF1360" s="1"/>
      <c r="GG1360" s="1"/>
      <c r="GH1360" s="1"/>
      <c r="GI1360" s="1"/>
      <c r="GJ1360" s="1"/>
      <c r="GK1360" s="1"/>
      <c r="GL1360" s="1"/>
      <c r="GM1360" s="1"/>
      <c r="GN1360" s="1"/>
      <c r="GO1360" s="1"/>
      <c r="GP1360" s="1"/>
      <c r="GQ1360" s="1"/>
      <c r="GR1360" s="1"/>
      <c r="GS1360" s="1"/>
      <c r="GT1360" s="1"/>
      <c r="GU1360" s="1"/>
      <c r="GV1360" s="1"/>
      <c r="GW1360" s="1"/>
      <c r="GX1360" s="1"/>
      <c r="GY1360" s="1"/>
      <c r="GZ1360" s="1"/>
      <c r="HA1360" s="1"/>
      <c r="HB1360" s="1"/>
      <c r="HC1360" s="1"/>
      <c r="HD1360" s="1"/>
      <c r="HE1360" s="1"/>
      <c r="HF1360" s="1"/>
      <c r="HG1360" s="1"/>
      <c r="HH1360" s="1"/>
      <c r="HI1360" s="1"/>
      <c r="HJ1360" s="1"/>
      <c r="HK1360" s="1"/>
      <c r="HL1360" s="1"/>
      <c r="HM1360" s="1"/>
      <c r="HN1360" s="1"/>
      <c r="HO1360" s="1"/>
      <c r="HP1360" s="1"/>
      <c r="HQ1360" s="1"/>
      <c r="HR1360" s="1"/>
      <c r="HS1360" s="1"/>
      <c r="HT1360" s="1"/>
      <c r="HU1360" s="1"/>
      <c r="HV1360" s="1"/>
      <c r="HW1360" s="1"/>
      <c r="HX1360" s="1"/>
      <c r="HY1360" s="1"/>
      <c r="HZ1360" s="1"/>
      <c r="IA1360" s="1"/>
      <c r="IB1360" s="1"/>
      <c r="IC1360" s="1"/>
    </row>
    <row r="1361" s="112" customFormat="1" ht="17" customHeight="1" spans="1:237">
      <c r="A1361" s="22">
        <v>2220504</v>
      </c>
      <c r="B1361" s="185" t="s">
        <v>1524</v>
      </c>
      <c r="C1361" s="186">
        <v>0</v>
      </c>
      <c r="D1361" s="24"/>
      <c r="E1361" s="184"/>
      <c r="F1361" s="1"/>
      <c r="G1361" s="1"/>
      <c r="H1361" s="1"/>
      <c r="I1361" s="1"/>
      <c r="J1361" s="1"/>
      <c r="K1361" s="1"/>
      <c r="L1361" s="1"/>
      <c r="M1361" s="1"/>
      <c r="N1361" s="1"/>
      <c r="O1361" s="1"/>
      <c r="P1361" s="1"/>
      <c r="Q1361" s="1"/>
      <c r="R1361" s="1"/>
      <c r="S1361" s="1"/>
      <c r="T1361" s="1"/>
      <c r="U1361" s="1"/>
      <c r="V1361" s="1"/>
      <c r="W1361" s="1"/>
      <c r="X1361" s="1"/>
      <c r="Y1361" s="1"/>
      <c r="Z1361" s="1"/>
      <c r="AA1361" s="1"/>
      <c r="AB1361" s="1"/>
      <c r="AC1361" s="1"/>
      <c r="AD1361" s="1"/>
      <c r="AE1361" s="1"/>
      <c r="AF1361" s="1"/>
      <c r="AG1361" s="1"/>
      <c r="AH1361" s="1"/>
      <c r="AI1361" s="1"/>
      <c r="AJ1361" s="1"/>
      <c r="AK1361" s="1"/>
      <c r="AL1361" s="1"/>
      <c r="AM1361" s="1"/>
      <c r="AN1361" s="1"/>
      <c r="AO1361" s="1"/>
      <c r="AP1361" s="1"/>
      <c r="AQ1361" s="1"/>
      <c r="AR1361" s="1"/>
      <c r="AS1361" s="1"/>
      <c r="AT1361" s="1"/>
      <c r="AU1361" s="1"/>
      <c r="AV1361" s="1"/>
      <c r="AW1361" s="1"/>
      <c r="AX1361" s="1"/>
      <c r="AY1361" s="1"/>
      <c r="AZ1361" s="1"/>
      <c r="BA1361" s="1"/>
      <c r="BB1361" s="1"/>
      <c r="BC1361" s="1"/>
      <c r="BD1361" s="1"/>
      <c r="BE1361" s="1"/>
      <c r="BF1361" s="1"/>
      <c r="BG1361" s="1"/>
      <c r="BH1361" s="1"/>
      <c r="BI1361" s="1"/>
      <c r="BJ1361" s="1"/>
      <c r="BK1361" s="1"/>
      <c r="BL1361" s="1"/>
      <c r="BM1361" s="1"/>
      <c r="BN1361" s="1"/>
      <c r="BO1361" s="1"/>
      <c r="BP1361" s="1"/>
      <c r="BQ1361" s="1"/>
      <c r="BR1361" s="1"/>
      <c r="BS1361" s="1"/>
      <c r="BT1361" s="1"/>
      <c r="BU1361" s="1"/>
      <c r="BV1361" s="1"/>
      <c r="BW1361" s="1"/>
      <c r="BX1361" s="1"/>
      <c r="BY1361" s="1"/>
      <c r="BZ1361" s="1"/>
      <c r="CA1361" s="1"/>
      <c r="CB1361" s="1"/>
      <c r="CC1361" s="1"/>
      <c r="CD1361" s="1"/>
      <c r="CE1361" s="1"/>
      <c r="CF1361" s="1"/>
      <c r="CG1361" s="1"/>
      <c r="CH1361" s="1"/>
      <c r="CI1361" s="1"/>
      <c r="CJ1361" s="1"/>
      <c r="CK1361" s="1"/>
      <c r="CL1361" s="1"/>
      <c r="CM1361" s="1"/>
      <c r="CN1361" s="1"/>
      <c r="CO1361" s="1"/>
      <c r="CP1361" s="1"/>
      <c r="CQ1361" s="1"/>
      <c r="CR1361" s="1"/>
      <c r="CS1361" s="1"/>
      <c r="CT1361" s="1"/>
      <c r="CU1361" s="1"/>
      <c r="CV1361" s="1"/>
      <c r="CW1361" s="1"/>
      <c r="CX1361" s="1"/>
      <c r="CY1361" s="1"/>
      <c r="CZ1361" s="1"/>
      <c r="DA1361" s="1"/>
      <c r="DB1361" s="1"/>
      <c r="DC1361" s="1"/>
      <c r="DD1361" s="1"/>
      <c r="DE1361" s="1"/>
      <c r="DF1361" s="1"/>
      <c r="DG1361" s="1"/>
      <c r="DH1361" s="1"/>
      <c r="DI1361" s="1"/>
      <c r="DJ1361" s="1"/>
      <c r="DK1361" s="1"/>
      <c r="DL1361" s="1"/>
      <c r="DM1361" s="1"/>
      <c r="DN1361" s="1"/>
      <c r="DO1361" s="1"/>
      <c r="DP1361" s="1"/>
      <c r="DQ1361" s="1"/>
      <c r="DR1361" s="1"/>
      <c r="DS1361" s="1"/>
      <c r="DT1361" s="1"/>
      <c r="DU1361" s="1"/>
      <c r="DV1361" s="1"/>
      <c r="DW1361" s="1"/>
      <c r="DX1361" s="1"/>
      <c r="DY1361" s="1"/>
      <c r="DZ1361" s="1"/>
      <c r="EA1361" s="1"/>
      <c r="EB1361" s="1"/>
      <c r="EC1361" s="1"/>
      <c r="ED1361" s="1"/>
      <c r="EE1361" s="1"/>
      <c r="EF1361" s="1"/>
      <c r="EG1361" s="1"/>
      <c r="EH1361" s="1"/>
      <c r="EI1361" s="1"/>
      <c r="EJ1361" s="1"/>
      <c r="EK1361" s="1"/>
      <c r="EL1361" s="1"/>
      <c r="EM1361" s="1"/>
      <c r="EN1361" s="1"/>
      <c r="EO1361" s="1"/>
      <c r="EP1361" s="1"/>
      <c r="EQ1361" s="1"/>
      <c r="ER1361" s="1"/>
      <c r="ES1361" s="1"/>
      <c r="ET1361" s="1"/>
      <c r="EU1361" s="1"/>
      <c r="EV1361" s="1"/>
      <c r="EW1361" s="1"/>
      <c r="EX1361" s="1"/>
      <c r="EY1361" s="1"/>
      <c r="EZ1361" s="1"/>
      <c r="FA1361" s="1"/>
      <c r="FB1361" s="1"/>
      <c r="FC1361" s="1"/>
      <c r="FD1361" s="1"/>
      <c r="FE1361" s="1"/>
      <c r="FF1361" s="1"/>
      <c r="FG1361" s="1"/>
      <c r="FH1361" s="1"/>
      <c r="FI1361" s="1"/>
      <c r="FJ1361" s="1"/>
      <c r="FK1361" s="1"/>
      <c r="FL1361" s="1"/>
      <c r="FM1361" s="1"/>
      <c r="FN1361" s="1"/>
      <c r="FO1361" s="1"/>
      <c r="FP1361" s="1"/>
      <c r="FQ1361" s="1"/>
      <c r="FR1361" s="1"/>
      <c r="FS1361" s="1"/>
      <c r="FT1361" s="1"/>
      <c r="FU1361" s="1"/>
      <c r="FV1361" s="1"/>
      <c r="FW1361" s="1"/>
      <c r="FX1361" s="1"/>
      <c r="FY1361" s="1"/>
      <c r="FZ1361" s="1"/>
      <c r="GA1361" s="1"/>
      <c r="GB1361" s="1"/>
      <c r="GC1361" s="1"/>
      <c r="GD1361" s="1"/>
      <c r="GE1361" s="1"/>
      <c r="GF1361" s="1"/>
      <c r="GG1361" s="1"/>
      <c r="GH1361" s="1"/>
      <c r="GI1361" s="1"/>
      <c r="GJ1361" s="1"/>
      <c r="GK1361" s="1"/>
      <c r="GL1361" s="1"/>
      <c r="GM1361" s="1"/>
      <c r="GN1361" s="1"/>
      <c r="GO1361" s="1"/>
      <c r="GP1361" s="1"/>
      <c r="GQ1361" s="1"/>
      <c r="GR1361" s="1"/>
      <c r="GS1361" s="1"/>
      <c r="GT1361" s="1"/>
      <c r="GU1361" s="1"/>
      <c r="GV1361" s="1"/>
      <c r="GW1361" s="1"/>
      <c r="GX1361" s="1"/>
      <c r="GY1361" s="1"/>
      <c r="GZ1361" s="1"/>
      <c r="HA1361" s="1"/>
      <c r="HB1361" s="1"/>
      <c r="HC1361" s="1"/>
      <c r="HD1361" s="1"/>
      <c r="HE1361" s="1"/>
      <c r="HF1361" s="1"/>
      <c r="HG1361" s="1"/>
      <c r="HH1361" s="1"/>
      <c r="HI1361" s="1"/>
      <c r="HJ1361" s="1"/>
      <c r="HK1361" s="1"/>
      <c r="HL1361" s="1"/>
      <c r="HM1361" s="1"/>
      <c r="HN1361" s="1"/>
      <c r="HO1361" s="1"/>
      <c r="HP1361" s="1"/>
      <c r="HQ1361" s="1"/>
      <c r="HR1361" s="1"/>
      <c r="HS1361" s="1"/>
      <c r="HT1361" s="1"/>
      <c r="HU1361" s="1"/>
      <c r="HV1361" s="1"/>
      <c r="HW1361" s="1"/>
      <c r="HX1361" s="1"/>
      <c r="HY1361" s="1"/>
      <c r="HZ1361" s="1"/>
      <c r="IA1361" s="1"/>
      <c r="IB1361" s="1"/>
      <c r="IC1361" s="1"/>
    </row>
    <row r="1362" s="112" customFormat="1" ht="17" customHeight="1" spans="1:237">
      <c r="A1362" s="22">
        <v>2220505</v>
      </c>
      <c r="B1362" s="185" t="s">
        <v>1525</v>
      </c>
      <c r="C1362" s="186">
        <v>0</v>
      </c>
      <c r="D1362" s="24"/>
      <c r="E1362" s="184"/>
      <c r="F1362" s="1"/>
      <c r="G1362" s="1"/>
      <c r="H1362" s="1"/>
      <c r="I1362" s="1"/>
      <c r="J1362" s="1"/>
      <c r="K1362" s="1"/>
      <c r="L1362" s="1"/>
      <c r="M1362" s="1"/>
      <c r="N1362" s="1"/>
      <c r="O1362" s="1"/>
      <c r="P1362" s="1"/>
      <c r="Q1362" s="1"/>
      <c r="R1362" s="1"/>
      <c r="S1362" s="1"/>
      <c r="T1362" s="1"/>
      <c r="U1362" s="1"/>
      <c r="V1362" s="1"/>
      <c r="W1362" s="1"/>
      <c r="X1362" s="1"/>
      <c r="Y1362" s="1"/>
      <c r="Z1362" s="1"/>
      <c r="AA1362" s="1"/>
      <c r="AB1362" s="1"/>
      <c r="AC1362" s="1"/>
      <c r="AD1362" s="1"/>
      <c r="AE1362" s="1"/>
      <c r="AF1362" s="1"/>
      <c r="AG1362" s="1"/>
      <c r="AH1362" s="1"/>
      <c r="AI1362" s="1"/>
      <c r="AJ1362" s="1"/>
      <c r="AK1362" s="1"/>
      <c r="AL1362" s="1"/>
      <c r="AM1362" s="1"/>
      <c r="AN1362" s="1"/>
      <c r="AO1362" s="1"/>
      <c r="AP1362" s="1"/>
      <c r="AQ1362" s="1"/>
      <c r="AR1362" s="1"/>
      <c r="AS1362" s="1"/>
      <c r="AT1362" s="1"/>
      <c r="AU1362" s="1"/>
      <c r="AV1362" s="1"/>
      <c r="AW1362" s="1"/>
      <c r="AX1362" s="1"/>
      <c r="AY1362" s="1"/>
      <c r="AZ1362" s="1"/>
      <c r="BA1362" s="1"/>
      <c r="BB1362" s="1"/>
      <c r="BC1362" s="1"/>
      <c r="BD1362" s="1"/>
      <c r="BE1362" s="1"/>
      <c r="BF1362" s="1"/>
      <c r="BG1362" s="1"/>
      <c r="BH1362" s="1"/>
      <c r="BI1362" s="1"/>
      <c r="BJ1362" s="1"/>
      <c r="BK1362" s="1"/>
      <c r="BL1362" s="1"/>
      <c r="BM1362" s="1"/>
      <c r="BN1362" s="1"/>
      <c r="BO1362" s="1"/>
      <c r="BP1362" s="1"/>
      <c r="BQ1362" s="1"/>
      <c r="BR1362" s="1"/>
      <c r="BS1362" s="1"/>
      <c r="BT1362" s="1"/>
      <c r="BU1362" s="1"/>
      <c r="BV1362" s="1"/>
      <c r="BW1362" s="1"/>
      <c r="BX1362" s="1"/>
      <c r="BY1362" s="1"/>
      <c r="BZ1362" s="1"/>
      <c r="CA1362" s="1"/>
      <c r="CB1362" s="1"/>
      <c r="CC1362" s="1"/>
      <c r="CD1362" s="1"/>
      <c r="CE1362" s="1"/>
      <c r="CF1362" s="1"/>
      <c r="CG1362" s="1"/>
      <c r="CH1362" s="1"/>
      <c r="CI1362" s="1"/>
      <c r="CJ1362" s="1"/>
      <c r="CK1362" s="1"/>
      <c r="CL1362" s="1"/>
      <c r="CM1362" s="1"/>
      <c r="CN1362" s="1"/>
      <c r="CO1362" s="1"/>
      <c r="CP1362" s="1"/>
      <c r="CQ1362" s="1"/>
      <c r="CR1362" s="1"/>
      <c r="CS1362" s="1"/>
      <c r="CT1362" s="1"/>
      <c r="CU1362" s="1"/>
      <c r="CV1362" s="1"/>
      <c r="CW1362" s="1"/>
      <c r="CX1362" s="1"/>
      <c r="CY1362" s="1"/>
      <c r="CZ1362" s="1"/>
      <c r="DA1362" s="1"/>
      <c r="DB1362" s="1"/>
      <c r="DC1362" s="1"/>
      <c r="DD1362" s="1"/>
      <c r="DE1362" s="1"/>
      <c r="DF1362" s="1"/>
      <c r="DG1362" s="1"/>
      <c r="DH1362" s="1"/>
      <c r="DI1362" s="1"/>
      <c r="DJ1362" s="1"/>
      <c r="DK1362" s="1"/>
      <c r="DL1362" s="1"/>
      <c r="DM1362" s="1"/>
      <c r="DN1362" s="1"/>
      <c r="DO1362" s="1"/>
      <c r="DP1362" s="1"/>
      <c r="DQ1362" s="1"/>
      <c r="DR1362" s="1"/>
      <c r="DS1362" s="1"/>
      <c r="DT1362" s="1"/>
      <c r="DU1362" s="1"/>
      <c r="DV1362" s="1"/>
      <c r="DW1362" s="1"/>
      <c r="DX1362" s="1"/>
      <c r="DY1362" s="1"/>
      <c r="DZ1362" s="1"/>
      <c r="EA1362" s="1"/>
      <c r="EB1362" s="1"/>
      <c r="EC1362" s="1"/>
      <c r="ED1362" s="1"/>
      <c r="EE1362" s="1"/>
      <c r="EF1362" s="1"/>
      <c r="EG1362" s="1"/>
      <c r="EH1362" s="1"/>
      <c r="EI1362" s="1"/>
      <c r="EJ1362" s="1"/>
      <c r="EK1362" s="1"/>
      <c r="EL1362" s="1"/>
      <c r="EM1362" s="1"/>
      <c r="EN1362" s="1"/>
      <c r="EO1362" s="1"/>
      <c r="EP1362" s="1"/>
      <c r="EQ1362" s="1"/>
      <c r="ER1362" s="1"/>
      <c r="ES1362" s="1"/>
      <c r="ET1362" s="1"/>
      <c r="EU1362" s="1"/>
      <c r="EV1362" s="1"/>
      <c r="EW1362" s="1"/>
      <c r="EX1362" s="1"/>
      <c r="EY1362" s="1"/>
      <c r="EZ1362" s="1"/>
      <c r="FA1362" s="1"/>
      <c r="FB1362" s="1"/>
      <c r="FC1362" s="1"/>
      <c r="FD1362" s="1"/>
      <c r="FE1362" s="1"/>
      <c r="FF1362" s="1"/>
      <c r="FG1362" s="1"/>
      <c r="FH1362" s="1"/>
      <c r="FI1362" s="1"/>
      <c r="FJ1362" s="1"/>
      <c r="FK1362" s="1"/>
      <c r="FL1362" s="1"/>
      <c r="FM1362" s="1"/>
      <c r="FN1362" s="1"/>
      <c r="FO1362" s="1"/>
      <c r="FP1362" s="1"/>
      <c r="FQ1362" s="1"/>
      <c r="FR1362" s="1"/>
      <c r="FS1362" s="1"/>
      <c r="FT1362" s="1"/>
      <c r="FU1362" s="1"/>
      <c r="FV1362" s="1"/>
      <c r="FW1362" s="1"/>
      <c r="FX1362" s="1"/>
      <c r="FY1362" s="1"/>
      <c r="FZ1362" s="1"/>
      <c r="GA1362" s="1"/>
      <c r="GB1362" s="1"/>
      <c r="GC1362" s="1"/>
      <c r="GD1362" s="1"/>
      <c r="GE1362" s="1"/>
      <c r="GF1362" s="1"/>
      <c r="GG1362" s="1"/>
      <c r="GH1362" s="1"/>
      <c r="GI1362" s="1"/>
      <c r="GJ1362" s="1"/>
      <c r="GK1362" s="1"/>
      <c r="GL1362" s="1"/>
      <c r="GM1362" s="1"/>
      <c r="GN1362" s="1"/>
      <c r="GO1362" s="1"/>
      <c r="GP1362" s="1"/>
      <c r="GQ1362" s="1"/>
      <c r="GR1362" s="1"/>
      <c r="GS1362" s="1"/>
      <c r="GT1362" s="1"/>
      <c r="GU1362" s="1"/>
      <c r="GV1362" s="1"/>
      <c r="GW1362" s="1"/>
      <c r="GX1362" s="1"/>
      <c r="GY1362" s="1"/>
      <c r="GZ1362" s="1"/>
      <c r="HA1362" s="1"/>
      <c r="HB1362" s="1"/>
      <c r="HC1362" s="1"/>
      <c r="HD1362" s="1"/>
      <c r="HE1362" s="1"/>
      <c r="HF1362" s="1"/>
      <c r="HG1362" s="1"/>
      <c r="HH1362" s="1"/>
      <c r="HI1362" s="1"/>
      <c r="HJ1362" s="1"/>
      <c r="HK1362" s="1"/>
      <c r="HL1362" s="1"/>
      <c r="HM1362" s="1"/>
      <c r="HN1362" s="1"/>
      <c r="HO1362" s="1"/>
      <c r="HP1362" s="1"/>
      <c r="HQ1362" s="1"/>
      <c r="HR1362" s="1"/>
      <c r="HS1362" s="1"/>
      <c r="HT1362" s="1"/>
      <c r="HU1362" s="1"/>
      <c r="HV1362" s="1"/>
      <c r="HW1362" s="1"/>
      <c r="HX1362" s="1"/>
      <c r="HY1362" s="1"/>
      <c r="HZ1362" s="1"/>
      <c r="IA1362" s="1"/>
      <c r="IB1362" s="1"/>
      <c r="IC1362" s="1"/>
    </row>
    <row r="1363" s="112" customFormat="1" ht="17" customHeight="1" spans="1:237">
      <c r="A1363" s="22">
        <v>2220506</v>
      </c>
      <c r="B1363" s="185" t="s">
        <v>1526</v>
      </c>
      <c r="C1363" s="186">
        <v>0</v>
      </c>
      <c r="D1363" s="24"/>
      <c r="E1363" s="184"/>
      <c r="F1363" s="1"/>
      <c r="G1363" s="1"/>
      <c r="H1363" s="1"/>
      <c r="I1363" s="1"/>
      <c r="J1363" s="1"/>
      <c r="K1363" s="1"/>
      <c r="L1363" s="1"/>
      <c r="M1363" s="1"/>
      <c r="N1363" s="1"/>
      <c r="O1363" s="1"/>
      <c r="P1363" s="1"/>
      <c r="Q1363" s="1"/>
      <c r="R1363" s="1"/>
      <c r="S1363" s="1"/>
      <c r="T1363" s="1"/>
      <c r="U1363" s="1"/>
      <c r="V1363" s="1"/>
      <c r="W1363" s="1"/>
      <c r="X1363" s="1"/>
      <c r="Y1363" s="1"/>
      <c r="Z1363" s="1"/>
      <c r="AA1363" s="1"/>
      <c r="AB1363" s="1"/>
      <c r="AC1363" s="1"/>
      <c r="AD1363" s="1"/>
      <c r="AE1363" s="1"/>
      <c r="AF1363" s="1"/>
      <c r="AG1363" s="1"/>
      <c r="AH1363" s="1"/>
      <c r="AI1363" s="1"/>
      <c r="AJ1363" s="1"/>
      <c r="AK1363" s="1"/>
      <c r="AL1363" s="1"/>
      <c r="AM1363" s="1"/>
      <c r="AN1363" s="1"/>
      <c r="AO1363" s="1"/>
      <c r="AP1363" s="1"/>
      <c r="AQ1363" s="1"/>
      <c r="AR1363" s="1"/>
      <c r="AS1363" s="1"/>
      <c r="AT1363" s="1"/>
      <c r="AU1363" s="1"/>
      <c r="AV1363" s="1"/>
      <c r="AW1363" s="1"/>
      <c r="AX1363" s="1"/>
      <c r="AY1363" s="1"/>
      <c r="AZ1363" s="1"/>
      <c r="BA1363" s="1"/>
      <c r="BB1363" s="1"/>
      <c r="BC1363" s="1"/>
      <c r="BD1363" s="1"/>
      <c r="BE1363" s="1"/>
      <c r="BF1363" s="1"/>
      <c r="BG1363" s="1"/>
      <c r="BH1363" s="1"/>
      <c r="BI1363" s="1"/>
      <c r="BJ1363" s="1"/>
      <c r="BK1363" s="1"/>
      <c r="BL1363" s="1"/>
      <c r="BM1363" s="1"/>
      <c r="BN1363" s="1"/>
      <c r="BO1363" s="1"/>
      <c r="BP1363" s="1"/>
      <c r="BQ1363" s="1"/>
      <c r="BR1363" s="1"/>
      <c r="BS1363" s="1"/>
      <c r="BT1363" s="1"/>
      <c r="BU1363" s="1"/>
      <c r="BV1363" s="1"/>
      <c r="BW1363" s="1"/>
      <c r="BX1363" s="1"/>
      <c r="BY1363" s="1"/>
      <c r="BZ1363" s="1"/>
      <c r="CA1363" s="1"/>
      <c r="CB1363" s="1"/>
      <c r="CC1363" s="1"/>
      <c r="CD1363" s="1"/>
      <c r="CE1363" s="1"/>
      <c r="CF1363" s="1"/>
      <c r="CG1363" s="1"/>
      <c r="CH1363" s="1"/>
      <c r="CI1363" s="1"/>
      <c r="CJ1363" s="1"/>
      <c r="CK1363" s="1"/>
      <c r="CL1363" s="1"/>
      <c r="CM1363" s="1"/>
      <c r="CN1363" s="1"/>
      <c r="CO1363" s="1"/>
      <c r="CP1363" s="1"/>
      <c r="CQ1363" s="1"/>
      <c r="CR1363" s="1"/>
      <c r="CS1363" s="1"/>
      <c r="CT1363" s="1"/>
      <c r="CU1363" s="1"/>
      <c r="CV1363" s="1"/>
      <c r="CW1363" s="1"/>
      <c r="CX1363" s="1"/>
      <c r="CY1363" s="1"/>
      <c r="CZ1363" s="1"/>
      <c r="DA1363" s="1"/>
      <c r="DB1363" s="1"/>
      <c r="DC1363" s="1"/>
      <c r="DD1363" s="1"/>
      <c r="DE1363" s="1"/>
      <c r="DF1363" s="1"/>
      <c r="DG1363" s="1"/>
      <c r="DH1363" s="1"/>
      <c r="DI1363" s="1"/>
      <c r="DJ1363" s="1"/>
      <c r="DK1363" s="1"/>
      <c r="DL1363" s="1"/>
      <c r="DM1363" s="1"/>
      <c r="DN1363" s="1"/>
      <c r="DO1363" s="1"/>
      <c r="DP1363" s="1"/>
      <c r="DQ1363" s="1"/>
      <c r="DR1363" s="1"/>
      <c r="DS1363" s="1"/>
      <c r="DT1363" s="1"/>
      <c r="DU1363" s="1"/>
      <c r="DV1363" s="1"/>
      <c r="DW1363" s="1"/>
      <c r="DX1363" s="1"/>
      <c r="DY1363" s="1"/>
      <c r="DZ1363" s="1"/>
      <c r="EA1363" s="1"/>
      <c r="EB1363" s="1"/>
      <c r="EC1363" s="1"/>
      <c r="ED1363" s="1"/>
      <c r="EE1363" s="1"/>
      <c r="EF1363" s="1"/>
      <c r="EG1363" s="1"/>
      <c r="EH1363" s="1"/>
      <c r="EI1363" s="1"/>
      <c r="EJ1363" s="1"/>
      <c r="EK1363" s="1"/>
      <c r="EL1363" s="1"/>
      <c r="EM1363" s="1"/>
      <c r="EN1363" s="1"/>
      <c r="EO1363" s="1"/>
      <c r="EP1363" s="1"/>
      <c r="EQ1363" s="1"/>
      <c r="ER1363" s="1"/>
      <c r="ES1363" s="1"/>
      <c r="ET1363" s="1"/>
      <c r="EU1363" s="1"/>
      <c r="EV1363" s="1"/>
      <c r="EW1363" s="1"/>
      <c r="EX1363" s="1"/>
      <c r="EY1363" s="1"/>
      <c r="EZ1363" s="1"/>
      <c r="FA1363" s="1"/>
      <c r="FB1363" s="1"/>
      <c r="FC1363" s="1"/>
      <c r="FD1363" s="1"/>
      <c r="FE1363" s="1"/>
      <c r="FF1363" s="1"/>
      <c r="FG1363" s="1"/>
      <c r="FH1363" s="1"/>
      <c r="FI1363" s="1"/>
      <c r="FJ1363" s="1"/>
      <c r="FK1363" s="1"/>
      <c r="FL1363" s="1"/>
      <c r="FM1363" s="1"/>
      <c r="FN1363" s="1"/>
      <c r="FO1363" s="1"/>
      <c r="FP1363" s="1"/>
      <c r="FQ1363" s="1"/>
      <c r="FR1363" s="1"/>
      <c r="FS1363" s="1"/>
      <c r="FT1363" s="1"/>
      <c r="FU1363" s="1"/>
      <c r="FV1363" s="1"/>
      <c r="FW1363" s="1"/>
      <c r="FX1363" s="1"/>
      <c r="FY1363" s="1"/>
      <c r="FZ1363" s="1"/>
      <c r="GA1363" s="1"/>
      <c r="GB1363" s="1"/>
      <c r="GC1363" s="1"/>
      <c r="GD1363" s="1"/>
      <c r="GE1363" s="1"/>
      <c r="GF1363" s="1"/>
      <c r="GG1363" s="1"/>
      <c r="GH1363" s="1"/>
      <c r="GI1363" s="1"/>
      <c r="GJ1363" s="1"/>
      <c r="GK1363" s="1"/>
      <c r="GL1363" s="1"/>
      <c r="GM1363" s="1"/>
      <c r="GN1363" s="1"/>
      <c r="GO1363" s="1"/>
      <c r="GP1363" s="1"/>
      <c r="GQ1363" s="1"/>
      <c r="GR1363" s="1"/>
      <c r="GS1363" s="1"/>
      <c r="GT1363" s="1"/>
      <c r="GU1363" s="1"/>
      <c r="GV1363" s="1"/>
      <c r="GW1363" s="1"/>
      <c r="GX1363" s="1"/>
      <c r="GY1363" s="1"/>
      <c r="GZ1363" s="1"/>
      <c r="HA1363" s="1"/>
      <c r="HB1363" s="1"/>
      <c r="HC1363" s="1"/>
      <c r="HD1363" s="1"/>
      <c r="HE1363" s="1"/>
      <c r="HF1363" s="1"/>
      <c r="HG1363" s="1"/>
      <c r="HH1363" s="1"/>
      <c r="HI1363" s="1"/>
      <c r="HJ1363" s="1"/>
      <c r="HK1363" s="1"/>
      <c r="HL1363" s="1"/>
      <c r="HM1363" s="1"/>
      <c r="HN1363" s="1"/>
      <c r="HO1363" s="1"/>
      <c r="HP1363" s="1"/>
      <c r="HQ1363" s="1"/>
      <c r="HR1363" s="1"/>
      <c r="HS1363" s="1"/>
      <c r="HT1363" s="1"/>
      <c r="HU1363" s="1"/>
      <c r="HV1363" s="1"/>
      <c r="HW1363" s="1"/>
      <c r="HX1363" s="1"/>
      <c r="HY1363" s="1"/>
      <c r="HZ1363" s="1"/>
      <c r="IA1363" s="1"/>
      <c r="IB1363" s="1"/>
      <c r="IC1363" s="1"/>
    </row>
    <row r="1364" s="112" customFormat="1" ht="17" customHeight="1" spans="1:237">
      <c r="A1364" s="22">
        <v>2220507</v>
      </c>
      <c r="B1364" s="185" t="s">
        <v>1527</v>
      </c>
      <c r="C1364" s="186">
        <v>0</v>
      </c>
      <c r="D1364" s="24"/>
      <c r="E1364" s="184"/>
      <c r="F1364" s="1"/>
      <c r="G1364" s="1"/>
      <c r="H1364" s="1"/>
      <c r="I1364" s="1"/>
      <c r="J1364" s="1"/>
      <c r="K1364" s="1"/>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c r="AM1364" s="1"/>
      <c r="AN1364" s="1"/>
      <c r="AO1364" s="1"/>
      <c r="AP1364" s="1"/>
      <c r="AQ1364" s="1"/>
      <c r="AR1364" s="1"/>
      <c r="AS1364" s="1"/>
      <c r="AT1364" s="1"/>
      <c r="AU1364" s="1"/>
      <c r="AV1364" s="1"/>
      <c r="AW1364" s="1"/>
      <c r="AX1364" s="1"/>
      <c r="AY1364" s="1"/>
      <c r="AZ1364" s="1"/>
      <c r="BA1364" s="1"/>
      <c r="BB1364" s="1"/>
      <c r="BC1364" s="1"/>
      <c r="BD1364" s="1"/>
      <c r="BE1364" s="1"/>
      <c r="BF1364" s="1"/>
      <c r="BG1364" s="1"/>
      <c r="BH1364" s="1"/>
      <c r="BI1364" s="1"/>
      <c r="BJ1364" s="1"/>
      <c r="BK1364" s="1"/>
      <c r="BL1364" s="1"/>
      <c r="BM1364" s="1"/>
      <c r="BN1364" s="1"/>
      <c r="BO1364" s="1"/>
      <c r="BP1364" s="1"/>
      <c r="BQ1364" s="1"/>
      <c r="BR1364" s="1"/>
      <c r="BS1364" s="1"/>
      <c r="BT1364" s="1"/>
      <c r="BU1364" s="1"/>
      <c r="BV1364" s="1"/>
      <c r="BW1364" s="1"/>
      <c r="BX1364" s="1"/>
      <c r="BY1364" s="1"/>
      <c r="BZ1364" s="1"/>
      <c r="CA1364" s="1"/>
      <c r="CB1364" s="1"/>
      <c r="CC1364" s="1"/>
      <c r="CD1364" s="1"/>
      <c r="CE1364" s="1"/>
      <c r="CF1364" s="1"/>
      <c r="CG1364" s="1"/>
      <c r="CH1364" s="1"/>
      <c r="CI1364" s="1"/>
      <c r="CJ1364" s="1"/>
      <c r="CK1364" s="1"/>
      <c r="CL1364" s="1"/>
      <c r="CM1364" s="1"/>
      <c r="CN1364" s="1"/>
      <c r="CO1364" s="1"/>
      <c r="CP1364" s="1"/>
      <c r="CQ1364" s="1"/>
      <c r="CR1364" s="1"/>
      <c r="CS1364" s="1"/>
      <c r="CT1364" s="1"/>
      <c r="CU1364" s="1"/>
      <c r="CV1364" s="1"/>
      <c r="CW1364" s="1"/>
      <c r="CX1364" s="1"/>
      <c r="CY1364" s="1"/>
      <c r="CZ1364" s="1"/>
      <c r="DA1364" s="1"/>
      <c r="DB1364" s="1"/>
      <c r="DC1364" s="1"/>
      <c r="DD1364" s="1"/>
      <c r="DE1364" s="1"/>
      <c r="DF1364" s="1"/>
      <c r="DG1364" s="1"/>
      <c r="DH1364" s="1"/>
      <c r="DI1364" s="1"/>
      <c r="DJ1364" s="1"/>
      <c r="DK1364" s="1"/>
      <c r="DL1364" s="1"/>
      <c r="DM1364" s="1"/>
      <c r="DN1364" s="1"/>
      <c r="DO1364" s="1"/>
      <c r="DP1364" s="1"/>
      <c r="DQ1364" s="1"/>
      <c r="DR1364" s="1"/>
      <c r="DS1364" s="1"/>
      <c r="DT1364" s="1"/>
      <c r="DU1364" s="1"/>
      <c r="DV1364" s="1"/>
      <c r="DW1364" s="1"/>
      <c r="DX1364" s="1"/>
      <c r="DY1364" s="1"/>
      <c r="DZ1364" s="1"/>
      <c r="EA1364" s="1"/>
      <c r="EB1364" s="1"/>
      <c r="EC1364" s="1"/>
      <c r="ED1364" s="1"/>
      <c r="EE1364" s="1"/>
      <c r="EF1364" s="1"/>
      <c r="EG1364" s="1"/>
      <c r="EH1364" s="1"/>
      <c r="EI1364" s="1"/>
      <c r="EJ1364" s="1"/>
      <c r="EK1364" s="1"/>
      <c r="EL1364" s="1"/>
      <c r="EM1364" s="1"/>
      <c r="EN1364" s="1"/>
      <c r="EO1364" s="1"/>
      <c r="EP1364" s="1"/>
      <c r="EQ1364" s="1"/>
      <c r="ER1364" s="1"/>
      <c r="ES1364" s="1"/>
      <c r="ET1364" s="1"/>
      <c r="EU1364" s="1"/>
      <c r="EV1364" s="1"/>
      <c r="EW1364" s="1"/>
      <c r="EX1364" s="1"/>
      <c r="EY1364" s="1"/>
      <c r="EZ1364" s="1"/>
      <c r="FA1364" s="1"/>
      <c r="FB1364" s="1"/>
      <c r="FC1364" s="1"/>
      <c r="FD1364" s="1"/>
      <c r="FE1364" s="1"/>
      <c r="FF1364" s="1"/>
      <c r="FG1364" s="1"/>
      <c r="FH1364" s="1"/>
      <c r="FI1364" s="1"/>
      <c r="FJ1364" s="1"/>
      <c r="FK1364" s="1"/>
      <c r="FL1364" s="1"/>
      <c r="FM1364" s="1"/>
      <c r="FN1364" s="1"/>
      <c r="FO1364" s="1"/>
      <c r="FP1364" s="1"/>
      <c r="FQ1364" s="1"/>
      <c r="FR1364" s="1"/>
      <c r="FS1364" s="1"/>
      <c r="FT1364" s="1"/>
      <c r="FU1364" s="1"/>
      <c r="FV1364" s="1"/>
      <c r="FW1364" s="1"/>
      <c r="FX1364" s="1"/>
      <c r="FY1364" s="1"/>
      <c r="FZ1364" s="1"/>
      <c r="GA1364" s="1"/>
      <c r="GB1364" s="1"/>
      <c r="GC1364" s="1"/>
      <c r="GD1364" s="1"/>
      <c r="GE1364" s="1"/>
      <c r="GF1364" s="1"/>
      <c r="GG1364" s="1"/>
      <c r="GH1364" s="1"/>
      <c r="GI1364" s="1"/>
      <c r="GJ1364" s="1"/>
      <c r="GK1364" s="1"/>
      <c r="GL1364" s="1"/>
      <c r="GM1364" s="1"/>
      <c r="GN1364" s="1"/>
      <c r="GO1364" s="1"/>
      <c r="GP1364" s="1"/>
      <c r="GQ1364" s="1"/>
      <c r="GR1364" s="1"/>
      <c r="GS1364" s="1"/>
      <c r="GT1364" s="1"/>
      <c r="GU1364" s="1"/>
      <c r="GV1364" s="1"/>
      <c r="GW1364" s="1"/>
      <c r="GX1364" s="1"/>
      <c r="GY1364" s="1"/>
      <c r="GZ1364" s="1"/>
      <c r="HA1364" s="1"/>
      <c r="HB1364" s="1"/>
      <c r="HC1364" s="1"/>
      <c r="HD1364" s="1"/>
      <c r="HE1364" s="1"/>
      <c r="HF1364" s="1"/>
      <c r="HG1364" s="1"/>
      <c r="HH1364" s="1"/>
      <c r="HI1364" s="1"/>
      <c r="HJ1364" s="1"/>
      <c r="HK1364" s="1"/>
      <c r="HL1364" s="1"/>
      <c r="HM1364" s="1"/>
      <c r="HN1364" s="1"/>
      <c r="HO1364" s="1"/>
      <c r="HP1364" s="1"/>
      <c r="HQ1364" s="1"/>
      <c r="HR1364" s="1"/>
      <c r="HS1364" s="1"/>
      <c r="HT1364" s="1"/>
      <c r="HU1364" s="1"/>
      <c r="HV1364" s="1"/>
      <c r="HW1364" s="1"/>
      <c r="HX1364" s="1"/>
      <c r="HY1364" s="1"/>
      <c r="HZ1364" s="1"/>
      <c r="IA1364" s="1"/>
      <c r="IB1364" s="1"/>
      <c r="IC1364" s="1"/>
    </row>
    <row r="1365" s="112" customFormat="1" ht="17" customHeight="1" spans="1:237">
      <c r="A1365" s="22">
        <v>2220508</v>
      </c>
      <c r="B1365" s="185" t="s">
        <v>1528</v>
      </c>
      <c r="C1365" s="186">
        <v>0</v>
      </c>
      <c r="D1365" s="24"/>
      <c r="E1365" s="184"/>
      <c r="F1365" s="1"/>
      <c r="G1365" s="1"/>
      <c r="H1365" s="1"/>
      <c r="I1365" s="1"/>
      <c r="J1365" s="1"/>
      <c r="K1365" s="1"/>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c r="AM1365" s="1"/>
      <c r="AN1365" s="1"/>
      <c r="AO1365" s="1"/>
      <c r="AP1365" s="1"/>
      <c r="AQ1365" s="1"/>
      <c r="AR1365" s="1"/>
      <c r="AS1365" s="1"/>
      <c r="AT1365" s="1"/>
      <c r="AU1365" s="1"/>
      <c r="AV1365" s="1"/>
      <c r="AW1365" s="1"/>
      <c r="AX1365" s="1"/>
      <c r="AY1365" s="1"/>
      <c r="AZ1365" s="1"/>
      <c r="BA1365" s="1"/>
      <c r="BB1365" s="1"/>
      <c r="BC1365" s="1"/>
      <c r="BD1365" s="1"/>
      <c r="BE1365" s="1"/>
      <c r="BF1365" s="1"/>
      <c r="BG1365" s="1"/>
      <c r="BH1365" s="1"/>
      <c r="BI1365" s="1"/>
      <c r="BJ1365" s="1"/>
      <c r="BK1365" s="1"/>
      <c r="BL1365" s="1"/>
      <c r="BM1365" s="1"/>
      <c r="BN1365" s="1"/>
      <c r="BO1365" s="1"/>
      <c r="BP1365" s="1"/>
      <c r="BQ1365" s="1"/>
      <c r="BR1365" s="1"/>
      <c r="BS1365" s="1"/>
      <c r="BT1365" s="1"/>
      <c r="BU1365" s="1"/>
      <c r="BV1365" s="1"/>
      <c r="BW1365" s="1"/>
      <c r="BX1365" s="1"/>
      <c r="BY1365" s="1"/>
      <c r="BZ1365" s="1"/>
      <c r="CA1365" s="1"/>
      <c r="CB1365" s="1"/>
      <c r="CC1365" s="1"/>
      <c r="CD1365" s="1"/>
      <c r="CE1365" s="1"/>
      <c r="CF1365" s="1"/>
      <c r="CG1365" s="1"/>
      <c r="CH1365" s="1"/>
      <c r="CI1365" s="1"/>
      <c r="CJ1365" s="1"/>
      <c r="CK1365" s="1"/>
      <c r="CL1365" s="1"/>
      <c r="CM1365" s="1"/>
      <c r="CN1365" s="1"/>
      <c r="CO1365" s="1"/>
      <c r="CP1365" s="1"/>
      <c r="CQ1365" s="1"/>
      <c r="CR1365" s="1"/>
      <c r="CS1365" s="1"/>
      <c r="CT1365" s="1"/>
      <c r="CU1365" s="1"/>
      <c r="CV1365" s="1"/>
      <c r="CW1365" s="1"/>
      <c r="CX1365" s="1"/>
      <c r="CY1365" s="1"/>
      <c r="CZ1365" s="1"/>
      <c r="DA1365" s="1"/>
      <c r="DB1365" s="1"/>
      <c r="DC1365" s="1"/>
      <c r="DD1365" s="1"/>
      <c r="DE1365" s="1"/>
      <c r="DF1365" s="1"/>
      <c r="DG1365" s="1"/>
      <c r="DH1365" s="1"/>
      <c r="DI1365" s="1"/>
      <c r="DJ1365" s="1"/>
      <c r="DK1365" s="1"/>
      <c r="DL1365" s="1"/>
      <c r="DM1365" s="1"/>
      <c r="DN1365" s="1"/>
      <c r="DO1365" s="1"/>
      <c r="DP1365" s="1"/>
      <c r="DQ1365" s="1"/>
      <c r="DR1365" s="1"/>
      <c r="DS1365" s="1"/>
      <c r="DT1365" s="1"/>
      <c r="DU1365" s="1"/>
      <c r="DV1365" s="1"/>
      <c r="DW1365" s="1"/>
      <c r="DX1365" s="1"/>
      <c r="DY1365" s="1"/>
      <c r="DZ1365" s="1"/>
      <c r="EA1365" s="1"/>
      <c r="EB1365" s="1"/>
      <c r="EC1365" s="1"/>
      <c r="ED1365" s="1"/>
      <c r="EE1365" s="1"/>
      <c r="EF1365" s="1"/>
      <c r="EG1365" s="1"/>
      <c r="EH1365" s="1"/>
      <c r="EI1365" s="1"/>
      <c r="EJ1365" s="1"/>
      <c r="EK1365" s="1"/>
      <c r="EL1365" s="1"/>
      <c r="EM1365" s="1"/>
      <c r="EN1365" s="1"/>
      <c r="EO1365" s="1"/>
      <c r="EP1365" s="1"/>
      <c r="EQ1365" s="1"/>
      <c r="ER1365" s="1"/>
      <c r="ES1365" s="1"/>
      <c r="ET1365" s="1"/>
      <c r="EU1365" s="1"/>
      <c r="EV1365" s="1"/>
      <c r="EW1365" s="1"/>
      <c r="EX1365" s="1"/>
      <c r="EY1365" s="1"/>
      <c r="EZ1365" s="1"/>
      <c r="FA1365" s="1"/>
      <c r="FB1365" s="1"/>
      <c r="FC1365" s="1"/>
      <c r="FD1365" s="1"/>
      <c r="FE1365" s="1"/>
      <c r="FF1365" s="1"/>
      <c r="FG1365" s="1"/>
      <c r="FH1365" s="1"/>
      <c r="FI1365" s="1"/>
      <c r="FJ1365" s="1"/>
      <c r="FK1365" s="1"/>
      <c r="FL1365" s="1"/>
      <c r="FM1365" s="1"/>
      <c r="FN1365" s="1"/>
      <c r="FO1365" s="1"/>
      <c r="FP1365" s="1"/>
      <c r="FQ1365" s="1"/>
      <c r="FR1365" s="1"/>
      <c r="FS1365" s="1"/>
      <c r="FT1365" s="1"/>
      <c r="FU1365" s="1"/>
      <c r="FV1365" s="1"/>
      <c r="FW1365" s="1"/>
      <c r="FX1365" s="1"/>
      <c r="FY1365" s="1"/>
      <c r="FZ1365" s="1"/>
      <c r="GA1365" s="1"/>
      <c r="GB1365" s="1"/>
      <c r="GC1365" s="1"/>
      <c r="GD1365" s="1"/>
      <c r="GE1365" s="1"/>
      <c r="GF1365" s="1"/>
      <c r="GG1365" s="1"/>
      <c r="GH1365" s="1"/>
      <c r="GI1365" s="1"/>
      <c r="GJ1365" s="1"/>
      <c r="GK1365" s="1"/>
      <c r="GL1365" s="1"/>
      <c r="GM1365" s="1"/>
      <c r="GN1365" s="1"/>
      <c r="GO1365" s="1"/>
      <c r="GP1365" s="1"/>
      <c r="GQ1365" s="1"/>
      <c r="GR1365" s="1"/>
      <c r="GS1365" s="1"/>
      <c r="GT1365" s="1"/>
      <c r="GU1365" s="1"/>
      <c r="GV1365" s="1"/>
      <c r="GW1365" s="1"/>
      <c r="GX1365" s="1"/>
      <c r="GY1365" s="1"/>
      <c r="GZ1365" s="1"/>
      <c r="HA1365" s="1"/>
      <c r="HB1365" s="1"/>
      <c r="HC1365" s="1"/>
      <c r="HD1365" s="1"/>
      <c r="HE1365" s="1"/>
      <c r="HF1365" s="1"/>
      <c r="HG1365" s="1"/>
      <c r="HH1365" s="1"/>
      <c r="HI1365" s="1"/>
      <c r="HJ1365" s="1"/>
      <c r="HK1365" s="1"/>
      <c r="HL1365" s="1"/>
      <c r="HM1365" s="1"/>
      <c r="HN1365" s="1"/>
      <c r="HO1365" s="1"/>
      <c r="HP1365" s="1"/>
      <c r="HQ1365" s="1"/>
      <c r="HR1365" s="1"/>
      <c r="HS1365" s="1"/>
      <c r="HT1365" s="1"/>
      <c r="HU1365" s="1"/>
      <c r="HV1365" s="1"/>
      <c r="HW1365" s="1"/>
      <c r="HX1365" s="1"/>
      <c r="HY1365" s="1"/>
      <c r="HZ1365" s="1"/>
      <c r="IA1365" s="1"/>
      <c r="IB1365" s="1"/>
      <c r="IC1365" s="1"/>
    </row>
    <row r="1366" s="112" customFormat="1" ht="17" customHeight="1" spans="1:237">
      <c r="A1366" s="22">
        <v>2220509</v>
      </c>
      <c r="B1366" s="185" t="s">
        <v>1529</v>
      </c>
      <c r="C1366" s="186">
        <v>0</v>
      </c>
      <c r="D1366" s="24"/>
      <c r="E1366" s="184"/>
      <c r="F1366" s="1"/>
      <c r="G1366" s="1"/>
      <c r="H1366" s="1"/>
      <c r="I1366" s="1"/>
      <c r="J1366" s="1"/>
      <c r="K1366" s="1"/>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c r="AO1366" s="1"/>
      <c r="AP1366" s="1"/>
      <c r="AQ1366" s="1"/>
      <c r="AR1366" s="1"/>
      <c r="AS1366" s="1"/>
      <c r="AT1366" s="1"/>
      <c r="AU1366" s="1"/>
      <c r="AV1366" s="1"/>
      <c r="AW1366" s="1"/>
      <c r="AX1366" s="1"/>
      <c r="AY1366" s="1"/>
      <c r="AZ1366" s="1"/>
      <c r="BA1366" s="1"/>
      <c r="BB1366" s="1"/>
      <c r="BC1366" s="1"/>
      <c r="BD1366" s="1"/>
      <c r="BE1366" s="1"/>
      <c r="BF1366" s="1"/>
      <c r="BG1366" s="1"/>
      <c r="BH1366" s="1"/>
      <c r="BI1366" s="1"/>
      <c r="BJ1366" s="1"/>
      <c r="BK1366" s="1"/>
      <c r="BL1366" s="1"/>
      <c r="BM1366" s="1"/>
      <c r="BN1366" s="1"/>
      <c r="BO1366" s="1"/>
      <c r="BP1366" s="1"/>
      <c r="BQ1366" s="1"/>
      <c r="BR1366" s="1"/>
      <c r="BS1366" s="1"/>
      <c r="BT1366" s="1"/>
      <c r="BU1366" s="1"/>
      <c r="BV1366" s="1"/>
      <c r="BW1366" s="1"/>
      <c r="BX1366" s="1"/>
      <c r="BY1366" s="1"/>
      <c r="BZ1366" s="1"/>
      <c r="CA1366" s="1"/>
      <c r="CB1366" s="1"/>
      <c r="CC1366" s="1"/>
      <c r="CD1366" s="1"/>
      <c r="CE1366" s="1"/>
      <c r="CF1366" s="1"/>
      <c r="CG1366" s="1"/>
      <c r="CH1366" s="1"/>
      <c r="CI1366" s="1"/>
      <c r="CJ1366" s="1"/>
      <c r="CK1366" s="1"/>
      <c r="CL1366" s="1"/>
      <c r="CM1366" s="1"/>
      <c r="CN1366" s="1"/>
      <c r="CO1366" s="1"/>
      <c r="CP1366" s="1"/>
      <c r="CQ1366" s="1"/>
      <c r="CR1366" s="1"/>
      <c r="CS1366" s="1"/>
      <c r="CT1366" s="1"/>
      <c r="CU1366" s="1"/>
      <c r="CV1366" s="1"/>
      <c r="CW1366" s="1"/>
      <c r="CX1366" s="1"/>
      <c r="CY1366" s="1"/>
      <c r="CZ1366" s="1"/>
      <c r="DA1366" s="1"/>
      <c r="DB1366" s="1"/>
      <c r="DC1366" s="1"/>
      <c r="DD1366" s="1"/>
      <c r="DE1366" s="1"/>
      <c r="DF1366" s="1"/>
      <c r="DG1366" s="1"/>
      <c r="DH1366" s="1"/>
      <c r="DI1366" s="1"/>
      <c r="DJ1366" s="1"/>
      <c r="DK1366" s="1"/>
      <c r="DL1366" s="1"/>
      <c r="DM1366" s="1"/>
      <c r="DN1366" s="1"/>
      <c r="DO1366" s="1"/>
      <c r="DP1366" s="1"/>
      <c r="DQ1366" s="1"/>
      <c r="DR1366" s="1"/>
      <c r="DS1366" s="1"/>
      <c r="DT1366" s="1"/>
      <c r="DU1366" s="1"/>
      <c r="DV1366" s="1"/>
      <c r="DW1366" s="1"/>
      <c r="DX1366" s="1"/>
      <c r="DY1366" s="1"/>
      <c r="DZ1366" s="1"/>
      <c r="EA1366" s="1"/>
      <c r="EB1366" s="1"/>
      <c r="EC1366" s="1"/>
      <c r="ED1366" s="1"/>
      <c r="EE1366" s="1"/>
      <c r="EF1366" s="1"/>
      <c r="EG1366" s="1"/>
      <c r="EH1366" s="1"/>
      <c r="EI1366" s="1"/>
      <c r="EJ1366" s="1"/>
      <c r="EK1366" s="1"/>
      <c r="EL1366" s="1"/>
      <c r="EM1366" s="1"/>
      <c r="EN1366" s="1"/>
      <c r="EO1366" s="1"/>
      <c r="EP1366" s="1"/>
      <c r="EQ1366" s="1"/>
      <c r="ER1366" s="1"/>
      <c r="ES1366" s="1"/>
      <c r="ET1366" s="1"/>
      <c r="EU1366" s="1"/>
      <c r="EV1366" s="1"/>
      <c r="EW1366" s="1"/>
      <c r="EX1366" s="1"/>
      <c r="EY1366" s="1"/>
      <c r="EZ1366" s="1"/>
      <c r="FA1366" s="1"/>
      <c r="FB1366" s="1"/>
      <c r="FC1366" s="1"/>
      <c r="FD1366" s="1"/>
      <c r="FE1366" s="1"/>
      <c r="FF1366" s="1"/>
      <c r="FG1366" s="1"/>
      <c r="FH1366" s="1"/>
      <c r="FI1366" s="1"/>
      <c r="FJ1366" s="1"/>
      <c r="FK1366" s="1"/>
      <c r="FL1366" s="1"/>
      <c r="FM1366" s="1"/>
      <c r="FN1366" s="1"/>
      <c r="FO1366" s="1"/>
      <c r="FP1366" s="1"/>
      <c r="FQ1366" s="1"/>
      <c r="FR1366" s="1"/>
      <c r="FS1366" s="1"/>
      <c r="FT1366" s="1"/>
      <c r="FU1366" s="1"/>
      <c r="FV1366" s="1"/>
      <c r="FW1366" s="1"/>
      <c r="FX1366" s="1"/>
      <c r="FY1366" s="1"/>
      <c r="FZ1366" s="1"/>
      <c r="GA1366" s="1"/>
      <c r="GB1366" s="1"/>
      <c r="GC1366" s="1"/>
      <c r="GD1366" s="1"/>
      <c r="GE1366" s="1"/>
      <c r="GF1366" s="1"/>
      <c r="GG1366" s="1"/>
      <c r="GH1366" s="1"/>
      <c r="GI1366" s="1"/>
      <c r="GJ1366" s="1"/>
      <c r="GK1366" s="1"/>
      <c r="GL1366" s="1"/>
      <c r="GM1366" s="1"/>
      <c r="GN1366" s="1"/>
      <c r="GO1366" s="1"/>
      <c r="GP1366" s="1"/>
      <c r="GQ1366" s="1"/>
      <c r="GR1366" s="1"/>
      <c r="GS1366" s="1"/>
      <c r="GT1366" s="1"/>
      <c r="GU1366" s="1"/>
      <c r="GV1366" s="1"/>
      <c r="GW1366" s="1"/>
      <c r="GX1366" s="1"/>
      <c r="GY1366" s="1"/>
      <c r="GZ1366" s="1"/>
      <c r="HA1366" s="1"/>
      <c r="HB1366" s="1"/>
      <c r="HC1366" s="1"/>
      <c r="HD1366" s="1"/>
      <c r="HE1366" s="1"/>
      <c r="HF1366" s="1"/>
      <c r="HG1366" s="1"/>
      <c r="HH1366" s="1"/>
      <c r="HI1366" s="1"/>
      <c r="HJ1366" s="1"/>
      <c r="HK1366" s="1"/>
      <c r="HL1366" s="1"/>
      <c r="HM1366" s="1"/>
      <c r="HN1366" s="1"/>
      <c r="HO1366" s="1"/>
      <c r="HP1366" s="1"/>
      <c r="HQ1366" s="1"/>
      <c r="HR1366" s="1"/>
      <c r="HS1366" s="1"/>
      <c r="HT1366" s="1"/>
      <c r="HU1366" s="1"/>
      <c r="HV1366" s="1"/>
      <c r="HW1366" s="1"/>
      <c r="HX1366" s="1"/>
      <c r="HY1366" s="1"/>
      <c r="HZ1366" s="1"/>
      <c r="IA1366" s="1"/>
      <c r="IB1366" s="1"/>
      <c r="IC1366" s="1"/>
    </row>
    <row r="1367" s="112" customFormat="1" ht="17" customHeight="1" spans="1:237">
      <c r="A1367" s="22">
        <v>2220510</v>
      </c>
      <c r="B1367" s="185" t="s">
        <v>1530</v>
      </c>
      <c r="C1367" s="186">
        <v>0</v>
      </c>
      <c r="D1367" s="24"/>
      <c r="E1367" s="184"/>
      <c r="F1367" s="1"/>
      <c r="G1367" s="1"/>
      <c r="H1367" s="1"/>
      <c r="I1367" s="1"/>
      <c r="J1367" s="1"/>
      <c r="K1367" s="1"/>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1"/>
      <c r="AM1367" s="1"/>
      <c r="AN1367" s="1"/>
      <c r="AO1367" s="1"/>
      <c r="AP1367" s="1"/>
      <c r="AQ1367" s="1"/>
      <c r="AR1367" s="1"/>
      <c r="AS1367" s="1"/>
      <c r="AT1367" s="1"/>
      <c r="AU1367" s="1"/>
      <c r="AV1367" s="1"/>
      <c r="AW1367" s="1"/>
      <c r="AX1367" s="1"/>
      <c r="AY1367" s="1"/>
      <c r="AZ1367" s="1"/>
      <c r="BA1367" s="1"/>
      <c r="BB1367" s="1"/>
      <c r="BC1367" s="1"/>
      <c r="BD1367" s="1"/>
      <c r="BE1367" s="1"/>
      <c r="BF1367" s="1"/>
      <c r="BG1367" s="1"/>
      <c r="BH1367" s="1"/>
      <c r="BI1367" s="1"/>
      <c r="BJ1367" s="1"/>
      <c r="BK1367" s="1"/>
      <c r="BL1367" s="1"/>
      <c r="BM1367" s="1"/>
      <c r="BN1367" s="1"/>
      <c r="BO1367" s="1"/>
      <c r="BP1367" s="1"/>
      <c r="BQ1367" s="1"/>
      <c r="BR1367" s="1"/>
      <c r="BS1367" s="1"/>
      <c r="BT1367" s="1"/>
      <c r="BU1367" s="1"/>
      <c r="BV1367" s="1"/>
      <c r="BW1367" s="1"/>
      <c r="BX1367" s="1"/>
      <c r="BY1367" s="1"/>
      <c r="BZ1367" s="1"/>
      <c r="CA1367" s="1"/>
      <c r="CB1367" s="1"/>
      <c r="CC1367" s="1"/>
      <c r="CD1367" s="1"/>
      <c r="CE1367" s="1"/>
      <c r="CF1367" s="1"/>
      <c r="CG1367" s="1"/>
      <c r="CH1367" s="1"/>
      <c r="CI1367" s="1"/>
      <c r="CJ1367" s="1"/>
      <c r="CK1367" s="1"/>
      <c r="CL1367" s="1"/>
      <c r="CM1367" s="1"/>
      <c r="CN1367" s="1"/>
      <c r="CO1367" s="1"/>
      <c r="CP1367" s="1"/>
      <c r="CQ1367" s="1"/>
      <c r="CR1367" s="1"/>
      <c r="CS1367" s="1"/>
      <c r="CT1367" s="1"/>
      <c r="CU1367" s="1"/>
      <c r="CV1367" s="1"/>
      <c r="CW1367" s="1"/>
      <c r="CX1367" s="1"/>
      <c r="CY1367" s="1"/>
      <c r="CZ1367" s="1"/>
      <c r="DA1367" s="1"/>
      <c r="DB1367" s="1"/>
      <c r="DC1367" s="1"/>
      <c r="DD1367" s="1"/>
      <c r="DE1367" s="1"/>
      <c r="DF1367" s="1"/>
      <c r="DG1367" s="1"/>
      <c r="DH1367" s="1"/>
      <c r="DI1367" s="1"/>
      <c r="DJ1367" s="1"/>
      <c r="DK1367" s="1"/>
      <c r="DL1367" s="1"/>
      <c r="DM1367" s="1"/>
      <c r="DN1367" s="1"/>
      <c r="DO1367" s="1"/>
      <c r="DP1367" s="1"/>
      <c r="DQ1367" s="1"/>
      <c r="DR1367" s="1"/>
      <c r="DS1367" s="1"/>
      <c r="DT1367" s="1"/>
      <c r="DU1367" s="1"/>
      <c r="DV1367" s="1"/>
      <c r="DW1367" s="1"/>
      <c r="DX1367" s="1"/>
      <c r="DY1367" s="1"/>
      <c r="DZ1367" s="1"/>
      <c r="EA1367" s="1"/>
      <c r="EB1367" s="1"/>
      <c r="EC1367" s="1"/>
      <c r="ED1367" s="1"/>
      <c r="EE1367" s="1"/>
      <c r="EF1367" s="1"/>
      <c r="EG1367" s="1"/>
      <c r="EH1367" s="1"/>
      <c r="EI1367" s="1"/>
      <c r="EJ1367" s="1"/>
      <c r="EK1367" s="1"/>
      <c r="EL1367" s="1"/>
      <c r="EM1367" s="1"/>
      <c r="EN1367" s="1"/>
      <c r="EO1367" s="1"/>
      <c r="EP1367" s="1"/>
      <c r="EQ1367" s="1"/>
      <c r="ER1367" s="1"/>
      <c r="ES1367" s="1"/>
      <c r="ET1367" s="1"/>
      <c r="EU1367" s="1"/>
      <c r="EV1367" s="1"/>
      <c r="EW1367" s="1"/>
      <c r="EX1367" s="1"/>
      <c r="EY1367" s="1"/>
      <c r="EZ1367" s="1"/>
      <c r="FA1367" s="1"/>
      <c r="FB1367" s="1"/>
      <c r="FC1367" s="1"/>
      <c r="FD1367" s="1"/>
      <c r="FE1367" s="1"/>
      <c r="FF1367" s="1"/>
      <c r="FG1367" s="1"/>
      <c r="FH1367" s="1"/>
      <c r="FI1367" s="1"/>
      <c r="FJ1367" s="1"/>
      <c r="FK1367" s="1"/>
      <c r="FL1367" s="1"/>
      <c r="FM1367" s="1"/>
      <c r="FN1367" s="1"/>
      <c r="FO1367" s="1"/>
      <c r="FP1367" s="1"/>
      <c r="FQ1367" s="1"/>
      <c r="FR1367" s="1"/>
      <c r="FS1367" s="1"/>
      <c r="FT1367" s="1"/>
      <c r="FU1367" s="1"/>
      <c r="FV1367" s="1"/>
      <c r="FW1367" s="1"/>
      <c r="FX1367" s="1"/>
      <c r="FY1367" s="1"/>
      <c r="FZ1367" s="1"/>
      <c r="GA1367" s="1"/>
      <c r="GB1367" s="1"/>
      <c r="GC1367" s="1"/>
      <c r="GD1367" s="1"/>
      <c r="GE1367" s="1"/>
      <c r="GF1367" s="1"/>
      <c r="GG1367" s="1"/>
      <c r="GH1367" s="1"/>
      <c r="GI1367" s="1"/>
      <c r="GJ1367" s="1"/>
      <c r="GK1367" s="1"/>
      <c r="GL1367" s="1"/>
      <c r="GM1367" s="1"/>
      <c r="GN1367" s="1"/>
      <c r="GO1367" s="1"/>
      <c r="GP1367" s="1"/>
      <c r="GQ1367" s="1"/>
      <c r="GR1367" s="1"/>
      <c r="GS1367" s="1"/>
      <c r="GT1367" s="1"/>
      <c r="GU1367" s="1"/>
      <c r="GV1367" s="1"/>
      <c r="GW1367" s="1"/>
      <c r="GX1367" s="1"/>
      <c r="GY1367" s="1"/>
      <c r="GZ1367" s="1"/>
      <c r="HA1367" s="1"/>
      <c r="HB1367" s="1"/>
      <c r="HC1367" s="1"/>
      <c r="HD1367" s="1"/>
      <c r="HE1367" s="1"/>
      <c r="HF1367" s="1"/>
      <c r="HG1367" s="1"/>
      <c r="HH1367" s="1"/>
      <c r="HI1367" s="1"/>
      <c r="HJ1367" s="1"/>
      <c r="HK1367" s="1"/>
      <c r="HL1367" s="1"/>
      <c r="HM1367" s="1"/>
      <c r="HN1367" s="1"/>
      <c r="HO1367" s="1"/>
      <c r="HP1367" s="1"/>
      <c r="HQ1367" s="1"/>
      <c r="HR1367" s="1"/>
      <c r="HS1367" s="1"/>
      <c r="HT1367" s="1"/>
      <c r="HU1367" s="1"/>
      <c r="HV1367" s="1"/>
      <c r="HW1367" s="1"/>
      <c r="HX1367" s="1"/>
      <c r="HY1367" s="1"/>
      <c r="HZ1367" s="1"/>
      <c r="IA1367" s="1"/>
      <c r="IB1367" s="1"/>
      <c r="IC1367" s="1"/>
    </row>
    <row r="1368" s="112" customFormat="1" ht="17" customHeight="1" spans="1:237">
      <c r="A1368" s="22">
        <v>2220599</v>
      </c>
      <c r="B1368" s="185" t="s">
        <v>1531</v>
      </c>
      <c r="C1368" s="186">
        <v>0</v>
      </c>
      <c r="D1368" s="24"/>
      <c r="E1368" s="184"/>
      <c r="F1368" s="1"/>
      <c r="G1368" s="1"/>
      <c r="H1368" s="1"/>
      <c r="I1368" s="1"/>
      <c r="J1368" s="1"/>
      <c r="K1368" s="1"/>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c r="AM1368" s="1"/>
      <c r="AN1368" s="1"/>
      <c r="AO1368" s="1"/>
      <c r="AP1368" s="1"/>
      <c r="AQ1368" s="1"/>
      <c r="AR1368" s="1"/>
      <c r="AS1368" s="1"/>
      <c r="AT1368" s="1"/>
      <c r="AU1368" s="1"/>
      <c r="AV1368" s="1"/>
      <c r="AW1368" s="1"/>
      <c r="AX1368" s="1"/>
      <c r="AY1368" s="1"/>
      <c r="AZ1368" s="1"/>
      <c r="BA1368" s="1"/>
      <c r="BB1368" s="1"/>
      <c r="BC1368" s="1"/>
      <c r="BD1368" s="1"/>
      <c r="BE1368" s="1"/>
      <c r="BF1368" s="1"/>
      <c r="BG1368" s="1"/>
      <c r="BH1368" s="1"/>
      <c r="BI1368" s="1"/>
      <c r="BJ1368" s="1"/>
      <c r="BK1368" s="1"/>
      <c r="BL1368" s="1"/>
      <c r="BM1368" s="1"/>
      <c r="BN1368" s="1"/>
      <c r="BO1368" s="1"/>
      <c r="BP1368" s="1"/>
      <c r="BQ1368" s="1"/>
      <c r="BR1368" s="1"/>
      <c r="BS1368" s="1"/>
      <c r="BT1368" s="1"/>
      <c r="BU1368" s="1"/>
      <c r="BV1368" s="1"/>
      <c r="BW1368" s="1"/>
      <c r="BX1368" s="1"/>
      <c r="BY1368" s="1"/>
      <c r="BZ1368" s="1"/>
      <c r="CA1368" s="1"/>
      <c r="CB1368" s="1"/>
      <c r="CC1368" s="1"/>
      <c r="CD1368" s="1"/>
      <c r="CE1368" s="1"/>
      <c r="CF1368" s="1"/>
      <c r="CG1368" s="1"/>
      <c r="CH1368" s="1"/>
      <c r="CI1368" s="1"/>
      <c r="CJ1368" s="1"/>
      <c r="CK1368" s="1"/>
      <c r="CL1368" s="1"/>
      <c r="CM1368" s="1"/>
      <c r="CN1368" s="1"/>
      <c r="CO1368" s="1"/>
      <c r="CP1368" s="1"/>
      <c r="CQ1368" s="1"/>
      <c r="CR1368" s="1"/>
      <c r="CS1368" s="1"/>
      <c r="CT1368" s="1"/>
      <c r="CU1368" s="1"/>
      <c r="CV1368" s="1"/>
      <c r="CW1368" s="1"/>
      <c r="CX1368" s="1"/>
      <c r="CY1368" s="1"/>
      <c r="CZ1368" s="1"/>
      <c r="DA1368" s="1"/>
      <c r="DB1368" s="1"/>
      <c r="DC1368" s="1"/>
      <c r="DD1368" s="1"/>
      <c r="DE1368" s="1"/>
      <c r="DF1368" s="1"/>
      <c r="DG1368" s="1"/>
      <c r="DH1368" s="1"/>
      <c r="DI1368" s="1"/>
      <c r="DJ1368" s="1"/>
      <c r="DK1368" s="1"/>
      <c r="DL1368" s="1"/>
      <c r="DM1368" s="1"/>
      <c r="DN1368" s="1"/>
      <c r="DO1368" s="1"/>
      <c r="DP1368" s="1"/>
      <c r="DQ1368" s="1"/>
      <c r="DR1368" s="1"/>
      <c r="DS1368" s="1"/>
      <c r="DT1368" s="1"/>
      <c r="DU1368" s="1"/>
      <c r="DV1368" s="1"/>
      <c r="DW1368" s="1"/>
      <c r="DX1368" s="1"/>
      <c r="DY1368" s="1"/>
      <c r="DZ1368" s="1"/>
      <c r="EA1368" s="1"/>
      <c r="EB1368" s="1"/>
      <c r="EC1368" s="1"/>
      <c r="ED1368" s="1"/>
      <c r="EE1368" s="1"/>
      <c r="EF1368" s="1"/>
      <c r="EG1368" s="1"/>
      <c r="EH1368" s="1"/>
      <c r="EI1368" s="1"/>
      <c r="EJ1368" s="1"/>
      <c r="EK1368" s="1"/>
      <c r="EL1368" s="1"/>
      <c r="EM1368" s="1"/>
      <c r="EN1368" s="1"/>
      <c r="EO1368" s="1"/>
      <c r="EP1368" s="1"/>
      <c r="EQ1368" s="1"/>
      <c r="ER1368" s="1"/>
      <c r="ES1368" s="1"/>
      <c r="ET1368" s="1"/>
      <c r="EU1368" s="1"/>
      <c r="EV1368" s="1"/>
      <c r="EW1368" s="1"/>
      <c r="EX1368" s="1"/>
      <c r="EY1368" s="1"/>
      <c r="EZ1368" s="1"/>
      <c r="FA1368" s="1"/>
      <c r="FB1368" s="1"/>
      <c r="FC1368" s="1"/>
      <c r="FD1368" s="1"/>
      <c r="FE1368" s="1"/>
      <c r="FF1368" s="1"/>
      <c r="FG1368" s="1"/>
      <c r="FH1368" s="1"/>
      <c r="FI1368" s="1"/>
      <c r="FJ1368" s="1"/>
      <c r="FK1368" s="1"/>
      <c r="FL1368" s="1"/>
      <c r="FM1368" s="1"/>
      <c r="FN1368" s="1"/>
      <c r="FO1368" s="1"/>
      <c r="FP1368" s="1"/>
      <c r="FQ1368" s="1"/>
      <c r="FR1368" s="1"/>
      <c r="FS1368" s="1"/>
      <c r="FT1368" s="1"/>
      <c r="FU1368" s="1"/>
      <c r="FV1368" s="1"/>
      <c r="FW1368" s="1"/>
      <c r="FX1368" s="1"/>
      <c r="FY1368" s="1"/>
      <c r="FZ1368" s="1"/>
      <c r="GA1368" s="1"/>
      <c r="GB1368" s="1"/>
      <c r="GC1368" s="1"/>
      <c r="GD1368" s="1"/>
      <c r="GE1368" s="1"/>
      <c r="GF1368" s="1"/>
      <c r="GG1368" s="1"/>
      <c r="GH1368" s="1"/>
      <c r="GI1368" s="1"/>
      <c r="GJ1368" s="1"/>
      <c r="GK1368" s="1"/>
      <c r="GL1368" s="1"/>
      <c r="GM1368" s="1"/>
      <c r="GN1368" s="1"/>
      <c r="GO1368" s="1"/>
      <c r="GP1368" s="1"/>
      <c r="GQ1368" s="1"/>
      <c r="GR1368" s="1"/>
      <c r="GS1368" s="1"/>
      <c r="GT1368" s="1"/>
      <c r="GU1368" s="1"/>
      <c r="GV1368" s="1"/>
      <c r="GW1368" s="1"/>
      <c r="GX1368" s="1"/>
      <c r="GY1368" s="1"/>
      <c r="GZ1368" s="1"/>
      <c r="HA1368" s="1"/>
      <c r="HB1368" s="1"/>
      <c r="HC1368" s="1"/>
      <c r="HD1368" s="1"/>
      <c r="HE1368" s="1"/>
      <c r="HF1368" s="1"/>
      <c r="HG1368" s="1"/>
      <c r="HH1368" s="1"/>
      <c r="HI1368" s="1"/>
      <c r="HJ1368" s="1"/>
      <c r="HK1368" s="1"/>
      <c r="HL1368" s="1"/>
      <c r="HM1368" s="1"/>
      <c r="HN1368" s="1"/>
      <c r="HO1368" s="1"/>
      <c r="HP1368" s="1"/>
      <c r="HQ1368" s="1"/>
      <c r="HR1368" s="1"/>
      <c r="HS1368" s="1"/>
      <c r="HT1368" s="1"/>
      <c r="HU1368" s="1"/>
      <c r="HV1368" s="1"/>
      <c r="HW1368" s="1"/>
      <c r="HX1368" s="1"/>
      <c r="HY1368" s="1"/>
      <c r="HZ1368" s="1"/>
      <c r="IA1368" s="1"/>
      <c r="IB1368" s="1"/>
      <c r="IC1368" s="1"/>
    </row>
    <row r="1369" s="112" customFormat="1" ht="17" customHeight="1" spans="1:237">
      <c r="A1369" s="188">
        <v>227</v>
      </c>
      <c r="B1369" s="23" t="s">
        <v>1532</v>
      </c>
      <c r="C1369" s="190">
        <v>2800</v>
      </c>
      <c r="D1369" s="190"/>
      <c r="E1369" s="184">
        <f t="shared" ref="E1369:E1374" si="81">(D1369/C1369)*100</f>
        <v>0</v>
      </c>
      <c r="F1369" s="1"/>
      <c r="G1369" s="1"/>
      <c r="H1369" s="1"/>
      <c r="I1369" s="1"/>
      <c r="J1369" s="1"/>
      <c r="K1369" s="1"/>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c r="AM1369" s="1"/>
      <c r="AN1369" s="1"/>
      <c r="AO1369" s="1"/>
      <c r="AP1369" s="1"/>
      <c r="AQ1369" s="1"/>
      <c r="AR1369" s="1"/>
      <c r="AS1369" s="1"/>
      <c r="AT1369" s="1"/>
      <c r="AU1369" s="1"/>
      <c r="AV1369" s="1"/>
      <c r="AW1369" s="1"/>
      <c r="AX1369" s="1"/>
      <c r="AY1369" s="1"/>
      <c r="AZ1369" s="1"/>
      <c r="BA1369" s="1"/>
      <c r="BB1369" s="1"/>
      <c r="BC1369" s="1"/>
      <c r="BD1369" s="1"/>
      <c r="BE1369" s="1"/>
      <c r="BF1369" s="1"/>
      <c r="BG1369" s="1"/>
      <c r="BH1369" s="1"/>
      <c r="BI1369" s="1"/>
      <c r="BJ1369" s="1"/>
      <c r="BK1369" s="1"/>
      <c r="BL1369" s="1"/>
      <c r="BM1369" s="1"/>
      <c r="BN1369" s="1"/>
      <c r="BO1369" s="1"/>
      <c r="BP1369" s="1"/>
      <c r="BQ1369" s="1"/>
      <c r="BR1369" s="1"/>
      <c r="BS1369" s="1"/>
      <c r="BT1369" s="1"/>
      <c r="BU1369" s="1"/>
      <c r="BV1369" s="1"/>
      <c r="BW1369" s="1"/>
      <c r="BX1369" s="1"/>
      <c r="BY1369" s="1"/>
      <c r="BZ1369" s="1"/>
      <c r="CA1369" s="1"/>
      <c r="CB1369" s="1"/>
      <c r="CC1369" s="1"/>
      <c r="CD1369" s="1"/>
      <c r="CE1369" s="1"/>
      <c r="CF1369" s="1"/>
      <c r="CG1369" s="1"/>
      <c r="CH1369" s="1"/>
      <c r="CI1369" s="1"/>
      <c r="CJ1369" s="1"/>
      <c r="CK1369" s="1"/>
      <c r="CL1369" s="1"/>
      <c r="CM1369" s="1"/>
      <c r="CN1369" s="1"/>
      <c r="CO1369" s="1"/>
      <c r="CP1369" s="1"/>
      <c r="CQ1369" s="1"/>
      <c r="CR1369" s="1"/>
      <c r="CS1369" s="1"/>
      <c r="CT1369" s="1"/>
      <c r="CU1369" s="1"/>
      <c r="CV1369" s="1"/>
      <c r="CW1369" s="1"/>
      <c r="CX1369" s="1"/>
      <c r="CY1369" s="1"/>
      <c r="CZ1369" s="1"/>
      <c r="DA1369" s="1"/>
      <c r="DB1369" s="1"/>
      <c r="DC1369" s="1"/>
      <c r="DD1369" s="1"/>
      <c r="DE1369" s="1"/>
      <c r="DF1369" s="1"/>
      <c r="DG1369" s="1"/>
      <c r="DH1369" s="1"/>
      <c r="DI1369" s="1"/>
      <c r="DJ1369" s="1"/>
      <c r="DK1369" s="1"/>
      <c r="DL1369" s="1"/>
      <c r="DM1369" s="1"/>
      <c r="DN1369" s="1"/>
      <c r="DO1369" s="1"/>
      <c r="DP1369" s="1"/>
      <c r="DQ1369" s="1"/>
      <c r="DR1369" s="1"/>
      <c r="DS1369" s="1"/>
      <c r="DT1369" s="1"/>
      <c r="DU1369" s="1"/>
      <c r="DV1369" s="1"/>
      <c r="DW1369" s="1"/>
      <c r="DX1369" s="1"/>
      <c r="DY1369" s="1"/>
      <c r="DZ1369" s="1"/>
      <c r="EA1369" s="1"/>
      <c r="EB1369" s="1"/>
      <c r="EC1369" s="1"/>
      <c r="ED1369" s="1"/>
      <c r="EE1369" s="1"/>
      <c r="EF1369" s="1"/>
      <c r="EG1369" s="1"/>
      <c r="EH1369" s="1"/>
      <c r="EI1369" s="1"/>
      <c r="EJ1369" s="1"/>
      <c r="EK1369" s="1"/>
      <c r="EL1369" s="1"/>
      <c r="EM1369" s="1"/>
      <c r="EN1369" s="1"/>
      <c r="EO1369" s="1"/>
      <c r="EP1369" s="1"/>
      <c r="EQ1369" s="1"/>
      <c r="ER1369" s="1"/>
      <c r="ES1369" s="1"/>
      <c r="ET1369" s="1"/>
      <c r="EU1369" s="1"/>
      <c r="EV1369" s="1"/>
      <c r="EW1369" s="1"/>
      <c r="EX1369" s="1"/>
      <c r="EY1369" s="1"/>
      <c r="EZ1369" s="1"/>
      <c r="FA1369" s="1"/>
      <c r="FB1369" s="1"/>
      <c r="FC1369" s="1"/>
      <c r="FD1369" s="1"/>
      <c r="FE1369" s="1"/>
      <c r="FF1369" s="1"/>
      <c r="FG1369" s="1"/>
      <c r="FH1369" s="1"/>
      <c r="FI1369" s="1"/>
      <c r="FJ1369" s="1"/>
      <c r="FK1369" s="1"/>
      <c r="FL1369" s="1"/>
      <c r="FM1369" s="1"/>
      <c r="FN1369" s="1"/>
      <c r="FO1369" s="1"/>
      <c r="FP1369" s="1"/>
      <c r="FQ1369" s="1"/>
      <c r="FR1369" s="1"/>
      <c r="FS1369" s="1"/>
      <c r="FT1369" s="1"/>
      <c r="FU1369" s="1"/>
      <c r="FV1369" s="1"/>
      <c r="FW1369" s="1"/>
      <c r="FX1369" s="1"/>
      <c r="FY1369" s="1"/>
      <c r="FZ1369" s="1"/>
      <c r="GA1369" s="1"/>
      <c r="GB1369" s="1"/>
      <c r="GC1369" s="1"/>
      <c r="GD1369" s="1"/>
      <c r="GE1369" s="1"/>
      <c r="GF1369" s="1"/>
      <c r="GG1369" s="1"/>
      <c r="GH1369" s="1"/>
      <c r="GI1369" s="1"/>
      <c r="GJ1369" s="1"/>
      <c r="GK1369" s="1"/>
      <c r="GL1369" s="1"/>
      <c r="GM1369" s="1"/>
      <c r="GN1369" s="1"/>
      <c r="GO1369" s="1"/>
      <c r="GP1369" s="1"/>
      <c r="GQ1369" s="1"/>
      <c r="GR1369" s="1"/>
      <c r="GS1369" s="1"/>
      <c r="GT1369" s="1"/>
      <c r="GU1369" s="1"/>
      <c r="GV1369" s="1"/>
      <c r="GW1369" s="1"/>
      <c r="GX1369" s="1"/>
      <c r="GY1369" s="1"/>
      <c r="GZ1369" s="1"/>
      <c r="HA1369" s="1"/>
      <c r="HB1369" s="1"/>
      <c r="HC1369" s="1"/>
      <c r="HD1369" s="1"/>
      <c r="HE1369" s="1"/>
      <c r="HF1369" s="1"/>
      <c r="HG1369" s="1"/>
      <c r="HH1369" s="1"/>
      <c r="HI1369" s="1"/>
      <c r="HJ1369" s="1"/>
      <c r="HK1369" s="1"/>
      <c r="HL1369" s="1"/>
      <c r="HM1369" s="1"/>
      <c r="HN1369" s="1"/>
      <c r="HO1369" s="1"/>
      <c r="HP1369" s="1"/>
      <c r="HQ1369" s="1"/>
      <c r="HR1369" s="1"/>
      <c r="HS1369" s="1"/>
      <c r="HT1369" s="1"/>
      <c r="HU1369" s="1"/>
      <c r="HV1369" s="1"/>
      <c r="HW1369" s="1"/>
      <c r="HX1369" s="1"/>
      <c r="HY1369" s="1"/>
      <c r="HZ1369" s="1"/>
      <c r="IA1369" s="1"/>
      <c r="IB1369" s="1"/>
      <c r="IC1369" s="1"/>
    </row>
    <row r="1370" s="112" customFormat="1" ht="17" customHeight="1" spans="1:237">
      <c r="A1370" s="22">
        <v>229</v>
      </c>
      <c r="B1370" s="183" t="s">
        <v>1533</v>
      </c>
      <c r="C1370" s="24">
        <f>C1371+C1372</f>
        <v>2098</v>
      </c>
      <c r="D1370" s="24">
        <f>D1371+D1372</f>
        <v>0</v>
      </c>
      <c r="E1370" s="184">
        <f t="shared" si="81"/>
        <v>0</v>
      </c>
      <c r="F1370" s="1"/>
      <c r="G1370" s="1"/>
      <c r="H1370" s="1"/>
      <c r="I1370" s="1"/>
      <c r="J1370" s="1"/>
      <c r="K1370" s="1"/>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c r="BF1370" s="1"/>
      <c r="BG1370" s="1"/>
      <c r="BH1370" s="1"/>
      <c r="BI1370" s="1"/>
      <c r="BJ1370" s="1"/>
      <c r="BK1370" s="1"/>
      <c r="BL1370" s="1"/>
      <c r="BM1370" s="1"/>
      <c r="BN1370" s="1"/>
      <c r="BO1370" s="1"/>
      <c r="BP1370" s="1"/>
      <c r="BQ1370" s="1"/>
      <c r="BR1370" s="1"/>
      <c r="BS1370" s="1"/>
      <c r="BT1370" s="1"/>
      <c r="BU1370" s="1"/>
      <c r="BV1370" s="1"/>
      <c r="BW1370" s="1"/>
      <c r="BX1370" s="1"/>
      <c r="BY1370" s="1"/>
      <c r="BZ1370" s="1"/>
      <c r="CA1370" s="1"/>
      <c r="CB1370" s="1"/>
      <c r="CC1370" s="1"/>
      <c r="CD1370" s="1"/>
      <c r="CE1370" s="1"/>
      <c r="CF1370" s="1"/>
      <c r="CG1370" s="1"/>
      <c r="CH1370" s="1"/>
      <c r="CI1370" s="1"/>
      <c r="CJ1370" s="1"/>
      <c r="CK1370" s="1"/>
      <c r="CL1370" s="1"/>
      <c r="CM1370" s="1"/>
      <c r="CN1370" s="1"/>
      <c r="CO1370" s="1"/>
      <c r="CP1370" s="1"/>
      <c r="CQ1370" s="1"/>
      <c r="CR1370" s="1"/>
      <c r="CS1370" s="1"/>
      <c r="CT1370" s="1"/>
      <c r="CU1370" s="1"/>
      <c r="CV1370" s="1"/>
      <c r="CW1370" s="1"/>
      <c r="CX1370" s="1"/>
      <c r="CY1370" s="1"/>
      <c r="CZ1370" s="1"/>
      <c r="DA1370" s="1"/>
      <c r="DB1370" s="1"/>
      <c r="DC1370" s="1"/>
      <c r="DD1370" s="1"/>
      <c r="DE1370" s="1"/>
      <c r="DF1370" s="1"/>
      <c r="DG1370" s="1"/>
      <c r="DH1370" s="1"/>
      <c r="DI1370" s="1"/>
      <c r="DJ1370" s="1"/>
      <c r="DK1370" s="1"/>
      <c r="DL1370" s="1"/>
      <c r="DM1370" s="1"/>
      <c r="DN1370" s="1"/>
      <c r="DO1370" s="1"/>
      <c r="DP1370" s="1"/>
      <c r="DQ1370" s="1"/>
      <c r="DR1370" s="1"/>
      <c r="DS1370" s="1"/>
      <c r="DT1370" s="1"/>
      <c r="DU1370" s="1"/>
      <c r="DV1370" s="1"/>
      <c r="DW1370" s="1"/>
      <c r="DX1370" s="1"/>
      <c r="DY1370" s="1"/>
      <c r="DZ1370" s="1"/>
      <c r="EA1370" s="1"/>
      <c r="EB1370" s="1"/>
      <c r="EC1370" s="1"/>
      <c r="ED1370" s="1"/>
      <c r="EE1370" s="1"/>
      <c r="EF1370" s="1"/>
      <c r="EG1370" s="1"/>
      <c r="EH1370" s="1"/>
      <c r="EI1370" s="1"/>
      <c r="EJ1370" s="1"/>
      <c r="EK1370" s="1"/>
      <c r="EL1370" s="1"/>
      <c r="EM1370" s="1"/>
      <c r="EN1370" s="1"/>
      <c r="EO1370" s="1"/>
      <c r="EP1370" s="1"/>
      <c r="EQ1370" s="1"/>
      <c r="ER1370" s="1"/>
      <c r="ES1370" s="1"/>
      <c r="ET1370" s="1"/>
      <c r="EU1370" s="1"/>
      <c r="EV1370" s="1"/>
      <c r="EW1370" s="1"/>
      <c r="EX1370" s="1"/>
      <c r="EY1370" s="1"/>
      <c r="EZ1370" s="1"/>
      <c r="FA1370" s="1"/>
      <c r="FB1370" s="1"/>
      <c r="FC1370" s="1"/>
      <c r="FD1370" s="1"/>
      <c r="FE1370" s="1"/>
      <c r="FF1370" s="1"/>
      <c r="FG1370" s="1"/>
      <c r="FH1370" s="1"/>
      <c r="FI1370" s="1"/>
      <c r="FJ1370" s="1"/>
      <c r="FK1370" s="1"/>
      <c r="FL1370" s="1"/>
      <c r="FM1370" s="1"/>
      <c r="FN1370" s="1"/>
      <c r="FO1370" s="1"/>
      <c r="FP1370" s="1"/>
      <c r="FQ1370" s="1"/>
      <c r="FR1370" s="1"/>
      <c r="FS1370" s="1"/>
      <c r="FT1370" s="1"/>
      <c r="FU1370" s="1"/>
      <c r="FV1370" s="1"/>
      <c r="FW1370" s="1"/>
      <c r="FX1370" s="1"/>
      <c r="FY1370" s="1"/>
      <c r="FZ1370" s="1"/>
      <c r="GA1370" s="1"/>
      <c r="GB1370" s="1"/>
      <c r="GC1370" s="1"/>
      <c r="GD1370" s="1"/>
      <c r="GE1370" s="1"/>
      <c r="GF1370" s="1"/>
      <c r="GG1370" s="1"/>
      <c r="GH1370" s="1"/>
      <c r="GI1370" s="1"/>
      <c r="GJ1370" s="1"/>
      <c r="GK1370" s="1"/>
      <c r="GL1370" s="1"/>
      <c r="GM1370" s="1"/>
      <c r="GN1370" s="1"/>
      <c r="GO1370" s="1"/>
      <c r="GP1370" s="1"/>
      <c r="GQ1370" s="1"/>
      <c r="GR1370" s="1"/>
      <c r="GS1370" s="1"/>
      <c r="GT1370" s="1"/>
      <c r="GU1370" s="1"/>
      <c r="GV1370" s="1"/>
      <c r="GW1370" s="1"/>
      <c r="GX1370" s="1"/>
      <c r="GY1370" s="1"/>
      <c r="GZ1370" s="1"/>
      <c r="HA1370" s="1"/>
      <c r="HB1370" s="1"/>
      <c r="HC1370" s="1"/>
      <c r="HD1370" s="1"/>
      <c r="HE1370" s="1"/>
      <c r="HF1370" s="1"/>
      <c r="HG1370" s="1"/>
      <c r="HH1370" s="1"/>
      <c r="HI1370" s="1"/>
      <c r="HJ1370" s="1"/>
      <c r="HK1370" s="1"/>
      <c r="HL1370" s="1"/>
      <c r="HM1370" s="1"/>
      <c r="HN1370" s="1"/>
      <c r="HO1370" s="1"/>
      <c r="HP1370" s="1"/>
      <c r="HQ1370" s="1"/>
      <c r="HR1370" s="1"/>
      <c r="HS1370" s="1"/>
      <c r="HT1370" s="1"/>
      <c r="HU1370" s="1"/>
      <c r="HV1370" s="1"/>
      <c r="HW1370" s="1"/>
      <c r="HX1370" s="1"/>
      <c r="HY1370" s="1"/>
      <c r="HZ1370" s="1"/>
      <c r="IA1370" s="1"/>
      <c r="IB1370" s="1"/>
      <c r="IC1370" s="1"/>
    </row>
    <row r="1371" s="112" customFormat="1" ht="17" customHeight="1" spans="1:237">
      <c r="A1371" s="188" t="s">
        <v>1534</v>
      </c>
      <c r="B1371" s="23" t="s">
        <v>1535</v>
      </c>
      <c r="C1371" s="190">
        <v>2000</v>
      </c>
      <c r="D1371" s="190">
        <f>D1372</f>
        <v>0</v>
      </c>
      <c r="E1371" s="184">
        <f t="shared" si="81"/>
        <v>0</v>
      </c>
      <c r="F1371" s="1"/>
      <c r="G1371" s="1"/>
      <c r="H1371" s="1"/>
      <c r="I1371" s="1"/>
      <c r="J1371" s="1"/>
      <c r="K1371" s="1"/>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c r="AM1371" s="1"/>
      <c r="AN1371" s="1"/>
      <c r="AO1371" s="1"/>
      <c r="AP1371" s="1"/>
      <c r="AQ1371" s="1"/>
      <c r="AR1371" s="1"/>
      <c r="AS1371" s="1"/>
      <c r="AT1371" s="1"/>
      <c r="AU1371" s="1"/>
      <c r="AV1371" s="1"/>
      <c r="AW1371" s="1"/>
      <c r="AX1371" s="1"/>
      <c r="AY1371" s="1"/>
      <c r="AZ1371" s="1"/>
      <c r="BA1371" s="1"/>
      <c r="BB1371" s="1"/>
      <c r="BC1371" s="1"/>
      <c r="BD1371" s="1"/>
      <c r="BE1371" s="1"/>
      <c r="BF1371" s="1"/>
      <c r="BG1371" s="1"/>
      <c r="BH1371" s="1"/>
      <c r="BI1371" s="1"/>
      <c r="BJ1371" s="1"/>
      <c r="BK1371" s="1"/>
      <c r="BL1371" s="1"/>
      <c r="BM1371" s="1"/>
      <c r="BN1371" s="1"/>
      <c r="BO1371" s="1"/>
      <c r="BP1371" s="1"/>
      <c r="BQ1371" s="1"/>
      <c r="BR1371" s="1"/>
      <c r="BS1371" s="1"/>
      <c r="BT1371" s="1"/>
      <c r="BU1371" s="1"/>
      <c r="BV1371" s="1"/>
      <c r="BW1371" s="1"/>
      <c r="BX1371" s="1"/>
      <c r="BY1371" s="1"/>
      <c r="BZ1371" s="1"/>
      <c r="CA1371" s="1"/>
      <c r="CB1371" s="1"/>
      <c r="CC1371" s="1"/>
      <c r="CD1371" s="1"/>
      <c r="CE1371" s="1"/>
      <c r="CF1371" s="1"/>
      <c r="CG1371" s="1"/>
      <c r="CH1371" s="1"/>
      <c r="CI1371" s="1"/>
      <c r="CJ1371" s="1"/>
      <c r="CK1371" s="1"/>
      <c r="CL1371" s="1"/>
      <c r="CM1371" s="1"/>
      <c r="CN1371" s="1"/>
      <c r="CO1371" s="1"/>
      <c r="CP1371" s="1"/>
      <c r="CQ1371" s="1"/>
      <c r="CR1371" s="1"/>
      <c r="CS1371" s="1"/>
      <c r="CT1371" s="1"/>
      <c r="CU1371" s="1"/>
      <c r="CV1371" s="1"/>
      <c r="CW1371" s="1"/>
      <c r="CX1371" s="1"/>
      <c r="CY1371" s="1"/>
      <c r="CZ1371" s="1"/>
      <c r="DA1371" s="1"/>
      <c r="DB1371" s="1"/>
      <c r="DC1371" s="1"/>
      <c r="DD1371" s="1"/>
      <c r="DE1371" s="1"/>
      <c r="DF1371" s="1"/>
      <c r="DG1371" s="1"/>
      <c r="DH1371" s="1"/>
      <c r="DI1371" s="1"/>
      <c r="DJ1371" s="1"/>
      <c r="DK1371" s="1"/>
      <c r="DL1371" s="1"/>
      <c r="DM1371" s="1"/>
      <c r="DN1371" s="1"/>
      <c r="DO1371" s="1"/>
      <c r="DP1371" s="1"/>
      <c r="DQ1371" s="1"/>
      <c r="DR1371" s="1"/>
      <c r="DS1371" s="1"/>
      <c r="DT1371" s="1"/>
      <c r="DU1371" s="1"/>
      <c r="DV1371" s="1"/>
      <c r="DW1371" s="1"/>
      <c r="DX1371" s="1"/>
      <c r="DY1371" s="1"/>
      <c r="DZ1371" s="1"/>
      <c r="EA1371" s="1"/>
      <c r="EB1371" s="1"/>
      <c r="EC1371" s="1"/>
      <c r="ED1371" s="1"/>
      <c r="EE1371" s="1"/>
      <c r="EF1371" s="1"/>
      <c r="EG1371" s="1"/>
      <c r="EH1371" s="1"/>
      <c r="EI1371" s="1"/>
      <c r="EJ1371" s="1"/>
      <c r="EK1371" s="1"/>
      <c r="EL1371" s="1"/>
      <c r="EM1371" s="1"/>
      <c r="EN1371" s="1"/>
      <c r="EO1371" s="1"/>
      <c r="EP1371" s="1"/>
      <c r="EQ1371" s="1"/>
      <c r="ER1371" s="1"/>
      <c r="ES1371" s="1"/>
      <c r="ET1371" s="1"/>
      <c r="EU1371" s="1"/>
      <c r="EV1371" s="1"/>
      <c r="EW1371" s="1"/>
      <c r="EX1371" s="1"/>
      <c r="EY1371" s="1"/>
      <c r="EZ1371" s="1"/>
      <c r="FA1371" s="1"/>
      <c r="FB1371" s="1"/>
      <c r="FC1371" s="1"/>
      <c r="FD1371" s="1"/>
      <c r="FE1371" s="1"/>
      <c r="FF1371" s="1"/>
      <c r="FG1371" s="1"/>
      <c r="FH1371" s="1"/>
      <c r="FI1371" s="1"/>
      <c r="FJ1371" s="1"/>
      <c r="FK1371" s="1"/>
      <c r="FL1371" s="1"/>
      <c r="FM1371" s="1"/>
      <c r="FN1371" s="1"/>
      <c r="FO1371" s="1"/>
      <c r="FP1371" s="1"/>
      <c r="FQ1371" s="1"/>
      <c r="FR1371" s="1"/>
      <c r="FS1371" s="1"/>
      <c r="FT1371" s="1"/>
      <c r="FU1371" s="1"/>
      <c r="FV1371" s="1"/>
      <c r="FW1371" s="1"/>
      <c r="FX1371" s="1"/>
      <c r="FY1371" s="1"/>
      <c r="FZ1371" s="1"/>
      <c r="GA1371" s="1"/>
      <c r="GB1371" s="1"/>
      <c r="GC1371" s="1"/>
      <c r="GD1371" s="1"/>
      <c r="GE1371" s="1"/>
      <c r="GF1371" s="1"/>
      <c r="GG1371" s="1"/>
      <c r="GH1371" s="1"/>
      <c r="GI1371" s="1"/>
      <c r="GJ1371" s="1"/>
      <c r="GK1371" s="1"/>
      <c r="GL1371" s="1"/>
      <c r="GM1371" s="1"/>
      <c r="GN1371" s="1"/>
      <c r="GO1371" s="1"/>
      <c r="GP1371" s="1"/>
      <c r="GQ1371" s="1"/>
      <c r="GR1371" s="1"/>
      <c r="GS1371" s="1"/>
      <c r="GT1371" s="1"/>
      <c r="GU1371" s="1"/>
      <c r="GV1371" s="1"/>
      <c r="GW1371" s="1"/>
      <c r="GX1371" s="1"/>
      <c r="GY1371" s="1"/>
      <c r="GZ1371" s="1"/>
      <c r="HA1371" s="1"/>
      <c r="HB1371" s="1"/>
      <c r="HC1371" s="1"/>
      <c r="HD1371" s="1"/>
      <c r="HE1371" s="1"/>
      <c r="HF1371" s="1"/>
      <c r="HG1371" s="1"/>
      <c r="HH1371" s="1"/>
      <c r="HI1371" s="1"/>
      <c r="HJ1371" s="1"/>
      <c r="HK1371" s="1"/>
      <c r="HL1371" s="1"/>
      <c r="HM1371" s="1"/>
      <c r="HN1371" s="1"/>
      <c r="HO1371" s="1"/>
      <c r="HP1371" s="1"/>
      <c r="HQ1371" s="1"/>
      <c r="HR1371" s="1"/>
      <c r="HS1371" s="1"/>
      <c r="HT1371" s="1"/>
      <c r="HU1371" s="1"/>
      <c r="HV1371" s="1"/>
      <c r="HW1371" s="1"/>
      <c r="HX1371" s="1"/>
      <c r="HY1371" s="1"/>
      <c r="HZ1371" s="1"/>
      <c r="IA1371" s="1"/>
      <c r="IB1371" s="1"/>
      <c r="IC1371" s="1"/>
    </row>
    <row r="1372" s="112" customFormat="1" ht="17" customHeight="1" spans="1:237">
      <c r="A1372" s="22">
        <v>22999</v>
      </c>
      <c r="B1372" s="183" t="s">
        <v>1536</v>
      </c>
      <c r="C1372" s="24">
        <f>C1373</f>
        <v>98</v>
      </c>
      <c r="D1372" s="24">
        <f>D1373</f>
        <v>0</v>
      </c>
      <c r="E1372" s="184">
        <f t="shared" si="81"/>
        <v>0</v>
      </c>
      <c r="F1372" s="1"/>
      <c r="G1372" s="1"/>
      <c r="H1372" s="1"/>
      <c r="I1372" s="1"/>
      <c r="J1372" s="1"/>
      <c r="K1372" s="1"/>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c r="AM1372" s="1"/>
      <c r="AN1372" s="1"/>
      <c r="AO1372" s="1"/>
      <c r="AP1372" s="1"/>
      <c r="AQ1372" s="1"/>
      <c r="AR1372" s="1"/>
      <c r="AS1372" s="1"/>
      <c r="AT1372" s="1"/>
      <c r="AU1372" s="1"/>
      <c r="AV1372" s="1"/>
      <c r="AW1372" s="1"/>
      <c r="AX1372" s="1"/>
      <c r="AY1372" s="1"/>
      <c r="AZ1372" s="1"/>
      <c r="BA1372" s="1"/>
      <c r="BB1372" s="1"/>
      <c r="BC1372" s="1"/>
      <c r="BD1372" s="1"/>
      <c r="BE1372" s="1"/>
      <c r="BF1372" s="1"/>
      <c r="BG1372" s="1"/>
      <c r="BH1372" s="1"/>
      <c r="BI1372" s="1"/>
      <c r="BJ1372" s="1"/>
      <c r="BK1372" s="1"/>
      <c r="BL1372" s="1"/>
      <c r="BM1372" s="1"/>
      <c r="BN1372" s="1"/>
      <c r="BO1372" s="1"/>
      <c r="BP1372" s="1"/>
      <c r="BQ1372" s="1"/>
      <c r="BR1372" s="1"/>
      <c r="BS1372" s="1"/>
      <c r="BT1372" s="1"/>
      <c r="BU1372" s="1"/>
      <c r="BV1372" s="1"/>
      <c r="BW1372" s="1"/>
      <c r="BX1372" s="1"/>
      <c r="BY1372" s="1"/>
      <c r="BZ1372" s="1"/>
      <c r="CA1372" s="1"/>
      <c r="CB1372" s="1"/>
      <c r="CC1372" s="1"/>
      <c r="CD1372" s="1"/>
      <c r="CE1372" s="1"/>
      <c r="CF1372" s="1"/>
      <c r="CG1372" s="1"/>
      <c r="CH1372" s="1"/>
      <c r="CI1372" s="1"/>
      <c r="CJ1372" s="1"/>
      <c r="CK1372" s="1"/>
      <c r="CL1372" s="1"/>
      <c r="CM1372" s="1"/>
      <c r="CN1372" s="1"/>
      <c r="CO1372" s="1"/>
      <c r="CP1372" s="1"/>
      <c r="CQ1372" s="1"/>
      <c r="CR1372" s="1"/>
      <c r="CS1372" s="1"/>
      <c r="CT1372" s="1"/>
      <c r="CU1372" s="1"/>
      <c r="CV1372" s="1"/>
      <c r="CW1372" s="1"/>
      <c r="CX1372" s="1"/>
      <c r="CY1372" s="1"/>
      <c r="CZ1372" s="1"/>
      <c r="DA1372" s="1"/>
      <c r="DB1372" s="1"/>
      <c r="DC1372" s="1"/>
      <c r="DD1372" s="1"/>
      <c r="DE1372" s="1"/>
      <c r="DF1372" s="1"/>
      <c r="DG1372" s="1"/>
      <c r="DH1372" s="1"/>
      <c r="DI1372" s="1"/>
      <c r="DJ1372" s="1"/>
      <c r="DK1372" s="1"/>
      <c r="DL1372" s="1"/>
      <c r="DM1372" s="1"/>
      <c r="DN1372" s="1"/>
      <c r="DO1372" s="1"/>
      <c r="DP1372" s="1"/>
      <c r="DQ1372" s="1"/>
      <c r="DR1372" s="1"/>
      <c r="DS1372" s="1"/>
      <c r="DT1372" s="1"/>
      <c r="DU1372" s="1"/>
      <c r="DV1372" s="1"/>
      <c r="DW1372" s="1"/>
      <c r="DX1372" s="1"/>
      <c r="DY1372" s="1"/>
      <c r="DZ1372" s="1"/>
      <c r="EA1372" s="1"/>
      <c r="EB1372" s="1"/>
      <c r="EC1372" s="1"/>
      <c r="ED1372" s="1"/>
      <c r="EE1372" s="1"/>
      <c r="EF1372" s="1"/>
      <c r="EG1372" s="1"/>
      <c r="EH1372" s="1"/>
      <c r="EI1372" s="1"/>
      <c r="EJ1372" s="1"/>
      <c r="EK1372" s="1"/>
      <c r="EL1372" s="1"/>
      <c r="EM1372" s="1"/>
      <c r="EN1372" s="1"/>
      <c r="EO1372" s="1"/>
      <c r="EP1372" s="1"/>
      <c r="EQ1372" s="1"/>
      <c r="ER1372" s="1"/>
      <c r="ES1372" s="1"/>
      <c r="ET1372" s="1"/>
      <c r="EU1372" s="1"/>
      <c r="EV1372" s="1"/>
      <c r="EW1372" s="1"/>
      <c r="EX1372" s="1"/>
      <c r="EY1372" s="1"/>
      <c r="EZ1372" s="1"/>
      <c r="FA1372" s="1"/>
      <c r="FB1372" s="1"/>
      <c r="FC1372" s="1"/>
      <c r="FD1372" s="1"/>
      <c r="FE1372" s="1"/>
      <c r="FF1372" s="1"/>
      <c r="FG1372" s="1"/>
      <c r="FH1372" s="1"/>
      <c r="FI1372" s="1"/>
      <c r="FJ1372" s="1"/>
      <c r="FK1372" s="1"/>
      <c r="FL1372" s="1"/>
      <c r="FM1372" s="1"/>
      <c r="FN1372" s="1"/>
      <c r="FO1372" s="1"/>
      <c r="FP1372" s="1"/>
      <c r="FQ1372" s="1"/>
      <c r="FR1372" s="1"/>
      <c r="FS1372" s="1"/>
      <c r="FT1372" s="1"/>
      <c r="FU1372" s="1"/>
      <c r="FV1372" s="1"/>
      <c r="FW1372" s="1"/>
      <c r="FX1372" s="1"/>
      <c r="FY1372" s="1"/>
      <c r="FZ1372" s="1"/>
      <c r="GA1372" s="1"/>
      <c r="GB1372" s="1"/>
      <c r="GC1372" s="1"/>
      <c r="GD1372" s="1"/>
      <c r="GE1372" s="1"/>
      <c r="GF1372" s="1"/>
      <c r="GG1372" s="1"/>
      <c r="GH1372" s="1"/>
      <c r="GI1372" s="1"/>
      <c r="GJ1372" s="1"/>
      <c r="GK1372" s="1"/>
      <c r="GL1372" s="1"/>
      <c r="GM1372" s="1"/>
      <c r="GN1372" s="1"/>
      <c r="GO1372" s="1"/>
      <c r="GP1372" s="1"/>
      <c r="GQ1372" s="1"/>
      <c r="GR1372" s="1"/>
      <c r="GS1372" s="1"/>
      <c r="GT1372" s="1"/>
      <c r="GU1372" s="1"/>
      <c r="GV1372" s="1"/>
      <c r="GW1372" s="1"/>
      <c r="GX1372" s="1"/>
      <c r="GY1372" s="1"/>
      <c r="GZ1372" s="1"/>
      <c r="HA1372" s="1"/>
      <c r="HB1372" s="1"/>
      <c r="HC1372" s="1"/>
      <c r="HD1372" s="1"/>
      <c r="HE1372" s="1"/>
      <c r="HF1372" s="1"/>
      <c r="HG1372" s="1"/>
      <c r="HH1372" s="1"/>
      <c r="HI1372" s="1"/>
      <c r="HJ1372" s="1"/>
      <c r="HK1372" s="1"/>
      <c r="HL1372" s="1"/>
      <c r="HM1372" s="1"/>
      <c r="HN1372" s="1"/>
      <c r="HO1372" s="1"/>
      <c r="HP1372" s="1"/>
      <c r="HQ1372" s="1"/>
      <c r="HR1372" s="1"/>
      <c r="HS1372" s="1"/>
      <c r="HT1372" s="1"/>
      <c r="HU1372" s="1"/>
      <c r="HV1372" s="1"/>
      <c r="HW1372" s="1"/>
      <c r="HX1372" s="1"/>
      <c r="HY1372" s="1"/>
      <c r="HZ1372" s="1"/>
      <c r="IA1372" s="1"/>
      <c r="IB1372" s="1"/>
      <c r="IC1372" s="1"/>
    </row>
    <row r="1373" s="112" customFormat="1" ht="17" customHeight="1" spans="1:237">
      <c r="A1373" s="22">
        <v>2299901</v>
      </c>
      <c r="B1373" s="185" t="s">
        <v>1537</v>
      </c>
      <c r="C1373" s="186">
        <v>98</v>
      </c>
      <c r="D1373" s="24"/>
      <c r="E1373" s="184">
        <f t="shared" si="81"/>
        <v>0</v>
      </c>
      <c r="F1373" s="1"/>
      <c r="G1373" s="1"/>
      <c r="H1373" s="1"/>
      <c r="I1373" s="1"/>
      <c r="J1373" s="1"/>
      <c r="K1373" s="1"/>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c r="AM1373" s="1"/>
      <c r="AN1373" s="1"/>
      <c r="AO1373" s="1"/>
      <c r="AP1373" s="1"/>
      <c r="AQ1373" s="1"/>
      <c r="AR1373" s="1"/>
      <c r="AS1373" s="1"/>
      <c r="AT1373" s="1"/>
      <c r="AU1373" s="1"/>
      <c r="AV1373" s="1"/>
      <c r="AW1373" s="1"/>
      <c r="AX1373" s="1"/>
      <c r="AY1373" s="1"/>
      <c r="AZ1373" s="1"/>
      <c r="BA1373" s="1"/>
      <c r="BB1373" s="1"/>
      <c r="BC1373" s="1"/>
      <c r="BD1373" s="1"/>
      <c r="BE1373" s="1"/>
      <c r="BF1373" s="1"/>
      <c r="BG1373" s="1"/>
      <c r="BH1373" s="1"/>
      <c r="BI1373" s="1"/>
      <c r="BJ1373" s="1"/>
      <c r="BK1373" s="1"/>
      <c r="BL1373" s="1"/>
      <c r="BM1373" s="1"/>
      <c r="BN1373" s="1"/>
      <c r="BO1373" s="1"/>
      <c r="BP1373" s="1"/>
      <c r="BQ1373" s="1"/>
      <c r="BR1373" s="1"/>
      <c r="BS1373" s="1"/>
      <c r="BT1373" s="1"/>
      <c r="BU1373" s="1"/>
      <c r="BV1373" s="1"/>
      <c r="BW1373" s="1"/>
      <c r="BX1373" s="1"/>
      <c r="BY1373" s="1"/>
      <c r="BZ1373" s="1"/>
      <c r="CA1373" s="1"/>
      <c r="CB1373" s="1"/>
      <c r="CC1373" s="1"/>
      <c r="CD1373" s="1"/>
      <c r="CE1373" s="1"/>
      <c r="CF1373" s="1"/>
      <c r="CG1373" s="1"/>
      <c r="CH1373" s="1"/>
      <c r="CI1373" s="1"/>
      <c r="CJ1373" s="1"/>
      <c r="CK1373" s="1"/>
      <c r="CL1373" s="1"/>
      <c r="CM1373" s="1"/>
      <c r="CN1373" s="1"/>
      <c r="CO1373" s="1"/>
      <c r="CP1373" s="1"/>
      <c r="CQ1373" s="1"/>
      <c r="CR1373" s="1"/>
      <c r="CS1373" s="1"/>
      <c r="CT1373" s="1"/>
      <c r="CU1373" s="1"/>
      <c r="CV1373" s="1"/>
      <c r="CW1373" s="1"/>
      <c r="CX1373" s="1"/>
      <c r="CY1373" s="1"/>
      <c r="CZ1373" s="1"/>
      <c r="DA1373" s="1"/>
      <c r="DB1373" s="1"/>
      <c r="DC1373" s="1"/>
      <c r="DD1373" s="1"/>
      <c r="DE1373" s="1"/>
      <c r="DF1373" s="1"/>
      <c r="DG1373" s="1"/>
      <c r="DH1373" s="1"/>
      <c r="DI1373" s="1"/>
      <c r="DJ1373" s="1"/>
      <c r="DK1373" s="1"/>
      <c r="DL1373" s="1"/>
      <c r="DM1373" s="1"/>
      <c r="DN1373" s="1"/>
      <c r="DO1373" s="1"/>
      <c r="DP1373" s="1"/>
      <c r="DQ1373" s="1"/>
      <c r="DR1373" s="1"/>
      <c r="DS1373" s="1"/>
      <c r="DT1373" s="1"/>
      <c r="DU1373" s="1"/>
      <c r="DV1373" s="1"/>
      <c r="DW1373" s="1"/>
      <c r="DX1373" s="1"/>
      <c r="DY1373" s="1"/>
      <c r="DZ1373" s="1"/>
      <c r="EA1373" s="1"/>
      <c r="EB1373" s="1"/>
      <c r="EC1373" s="1"/>
      <c r="ED1373" s="1"/>
      <c r="EE1373" s="1"/>
      <c r="EF1373" s="1"/>
      <c r="EG1373" s="1"/>
      <c r="EH1373" s="1"/>
      <c r="EI1373" s="1"/>
      <c r="EJ1373" s="1"/>
      <c r="EK1373" s="1"/>
      <c r="EL1373" s="1"/>
      <c r="EM1373" s="1"/>
      <c r="EN1373" s="1"/>
      <c r="EO1373" s="1"/>
      <c r="EP1373" s="1"/>
      <c r="EQ1373" s="1"/>
      <c r="ER1373" s="1"/>
      <c r="ES1373" s="1"/>
      <c r="ET1373" s="1"/>
      <c r="EU1373" s="1"/>
      <c r="EV1373" s="1"/>
      <c r="EW1373" s="1"/>
      <c r="EX1373" s="1"/>
      <c r="EY1373" s="1"/>
      <c r="EZ1373" s="1"/>
      <c r="FA1373" s="1"/>
      <c r="FB1373" s="1"/>
      <c r="FC1373" s="1"/>
      <c r="FD1373" s="1"/>
      <c r="FE1373" s="1"/>
      <c r="FF1373" s="1"/>
      <c r="FG1373" s="1"/>
      <c r="FH1373" s="1"/>
      <c r="FI1373" s="1"/>
      <c r="FJ1373" s="1"/>
      <c r="FK1373" s="1"/>
      <c r="FL1373" s="1"/>
      <c r="FM1373" s="1"/>
      <c r="FN1373" s="1"/>
      <c r="FO1373" s="1"/>
      <c r="FP1373" s="1"/>
      <c r="FQ1373" s="1"/>
      <c r="FR1373" s="1"/>
      <c r="FS1373" s="1"/>
      <c r="FT1373" s="1"/>
      <c r="FU1373" s="1"/>
      <c r="FV1373" s="1"/>
      <c r="FW1373" s="1"/>
      <c r="FX1373" s="1"/>
      <c r="FY1373" s="1"/>
      <c r="FZ1373" s="1"/>
      <c r="GA1373" s="1"/>
      <c r="GB1373" s="1"/>
      <c r="GC1373" s="1"/>
      <c r="GD1373" s="1"/>
      <c r="GE1373" s="1"/>
      <c r="GF1373" s="1"/>
      <c r="GG1373" s="1"/>
      <c r="GH1373" s="1"/>
      <c r="GI1373" s="1"/>
      <c r="GJ1373" s="1"/>
      <c r="GK1373" s="1"/>
      <c r="GL1373" s="1"/>
      <c r="GM1373" s="1"/>
      <c r="GN1373" s="1"/>
      <c r="GO1373" s="1"/>
      <c r="GP1373" s="1"/>
      <c r="GQ1373" s="1"/>
      <c r="GR1373" s="1"/>
      <c r="GS1373" s="1"/>
      <c r="GT1373" s="1"/>
      <c r="GU1373" s="1"/>
      <c r="GV1373" s="1"/>
      <c r="GW1373" s="1"/>
      <c r="GX1373" s="1"/>
      <c r="GY1373" s="1"/>
      <c r="GZ1373" s="1"/>
      <c r="HA1373" s="1"/>
      <c r="HB1373" s="1"/>
      <c r="HC1373" s="1"/>
      <c r="HD1373" s="1"/>
      <c r="HE1373" s="1"/>
      <c r="HF1373" s="1"/>
      <c r="HG1373" s="1"/>
      <c r="HH1373" s="1"/>
      <c r="HI1373" s="1"/>
      <c r="HJ1373" s="1"/>
      <c r="HK1373" s="1"/>
      <c r="HL1373" s="1"/>
      <c r="HM1373" s="1"/>
      <c r="HN1373" s="1"/>
      <c r="HO1373" s="1"/>
      <c r="HP1373" s="1"/>
      <c r="HQ1373" s="1"/>
      <c r="HR1373" s="1"/>
      <c r="HS1373" s="1"/>
      <c r="HT1373" s="1"/>
      <c r="HU1373" s="1"/>
      <c r="HV1373" s="1"/>
      <c r="HW1373" s="1"/>
      <c r="HX1373" s="1"/>
      <c r="HY1373" s="1"/>
      <c r="HZ1373" s="1"/>
      <c r="IA1373" s="1"/>
      <c r="IB1373" s="1"/>
      <c r="IC1373" s="1"/>
    </row>
    <row r="1374" s="112" customFormat="1" ht="17" customHeight="1" spans="1:237">
      <c r="A1374" s="22">
        <v>232</v>
      </c>
      <c r="B1374" s="183" t="s">
        <v>1538</v>
      </c>
      <c r="C1374" s="24">
        <f>C1375+C1376+C1377</f>
        <v>1498</v>
      </c>
      <c r="D1374" s="24">
        <f>D1375+D1376+D1377</f>
        <v>590</v>
      </c>
      <c r="E1374" s="184">
        <f t="shared" si="81"/>
        <v>39.3858477970628</v>
      </c>
      <c r="F1374" s="1"/>
      <c r="G1374" s="1"/>
      <c r="H1374" s="1"/>
      <c r="I1374" s="1"/>
      <c r="J1374" s="1"/>
      <c r="K1374" s="1"/>
      <c r="L1374" s="1"/>
      <c r="M1374" s="1"/>
      <c r="N1374" s="1"/>
      <c r="O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c r="AO1374" s="1"/>
      <c r="AP1374" s="1"/>
      <c r="AQ1374" s="1"/>
      <c r="AR1374" s="1"/>
      <c r="AS1374" s="1"/>
      <c r="AT1374" s="1"/>
      <c r="AU1374" s="1"/>
      <c r="AV1374" s="1"/>
      <c r="AW1374" s="1"/>
      <c r="AX1374" s="1"/>
      <c r="AY1374" s="1"/>
      <c r="AZ1374" s="1"/>
      <c r="BA1374" s="1"/>
      <c r="BB1374" s="1"/>
      <c r="BC1374" s="1"/>
      <c r="BD1374" s="1"/>
      <c r="BE1374" s="1"/>
      <c r="BF1374" s="1"/>
      <c r="BG1374" s="1"/>
      <c r="BH1374" s="1"/>
      <c r="BI1374" s="1"/>
      <c r="BJ1374" s="1"/>
      <c r="BK1374" s="1"/>
      <c r="BL1374" s="1"/>
      <c r="BM1374" s="1"/>
      <c r="BN1374" s="1"/>
      <c r="BO1374" s="1"/>
      <c r="BP1374" s="1"/>
      <c r="BQ1374" s="1"/>
      <c r="BR1374" s="1"/>
      <c r="BS1374" s="1"/>
      <c r="BT1374" s="1"/>
      <c r="BU1374" s="1"/>
      <c r="BV1374" s="1"/>
      <c r="BW1374" s="1"/>
      <c r="BX1374" s="1"/>
      <c r="BY1374" s="1"/>
      <c r="BZ1374" s="1"/>
      <c r="CA1374" s="1"/>
      <c r="CB1374" s="1"/>
      <c r="CC1374" s="1"/>
      <c r="CD1374" s="1"/>
      <c r="CE1374" s="1"/>
      <c r="CF1374" s="1"/>
      <c r="CG1374" s="1"/>
      <c r="CH1374" s="1"/>
      <c r="CI1374" s="1"/>
      <c r="CJ1374" s="1"/>
      <c r="CK1374" s="1"/>
      <c r="CL1374" s="1"/>
      <c r="CM1374" s="1"/>
      <c r="CN1374" s="1"/>
      <c r="CO1374" s="1"/>
      <c r="CP1374" s="1"/>
      <c r="CQ1374" s="1"/>
      <c r="CR1374" s="1"/>
      <c r="CS1374" s="1"/>
      <c r="CT1374" s="1"/>
      <c r="CU1374" s="1"/>
      <c r="CV1374" s="1"/>
      <c r="CW1374" s="1"/>
      <c r="CX1374" s="1"/>
      <c r="CY1374" s="1"/>
      <c r="CZ1374" s="1"/>
      <c r="DA1374" s="1"/>
      <c r="DB1374" s="1"/>
      <c r="DC1374" s="1"/>
      <c r="DD1374" s="1"/>
      <c r="DE1374" s="1"/>
      <c r="DF1374" s="1"/>
      <c r="DG1374" s="1"/>
      <c r="DH1374" s="1"/>
      <c r="DI1374" s="1"/>
      <c r="DJ1374" s="1"/>
      <c r="DK1374" s="1"/>
      <c r="DL1374" s="1"/>
      <c r="DM1374" s="1"/>
      <c r="DN1374" s="1"/>
      <c r="DO1374" s="1"/>
      <c r="DP1374" s="1"/>
      <c r="DQ1374" s="1"/>
      <c r="DR1374" s="1"/>
      <c r="DS1374" s="1"/>
      <c r="DT1374" s="1"/>
      <c r="DU1374" s="1"/>
      <c r="DV1374" s="1"/>
      <c r="DW1374" s="1"/>
      <c r="DX1374" s="1"/>
      <c r="DY1374" s="1"/>
      <c r="DZ1374" s="1"/>
      <c r="EA1374" s="1"/>
      <c r="EB1374" s="1"/>
      <c r="EC1374" s="1"/>
      <c r="ED1374" s="1"/>
      <c r="EE1374" s="1"/>
      <c r="EF1374" s="1"/>
      <c r="EG1374" s="1"/>
      <c r="EH1374" s="1"/>
      <c r="EI1374" s="1"/>
      <c r="EJ1374" s="1"/>
      <c r="EK1374" s="1"/>
      <c r="EL1374" s="1"/>
      <c r="EM1374" s="1"/>
      <c r="EN1374" s="1"/>
      <c r="EO1374" s="1"/>
      <c r="EP1374" s="1"/>
      <c r="EQ1374" s="1"/>
      <c r="ER1374" s="1"/>
      <c r="ES1374" s="1"/>
      <c r="ET1374" s="1"/>
      <c r="EU1374" s="1"/>
      <c r="EV1374" s="1"/>
      <c r="EW1374" s="1"/>
      <c r="EX1374" s="1"/>
      <c r="EY1374" s="1"/>
      <c r="EZ1374" s="1"/>
      <c r="FA1374" s="1"/>
      <c r="FB1374" s="1"/>
      <c r="FC1374" s="1"/>
      <c r="FD1374" s="1"/>
      <c r="FE1374" s="1"/>
      <c r="FF1374" s="1"/>
      <c r="FG1374" s="1"/>
      <c r="FH1374" s="1"/>
      <c r="FI1374" s="1"/>
      <c r="FJ1374" s="1"/>
      <c r="FK1374" s="1"/>
      <c r="FL1374" s="1"/>
      <c r="FM1374" s="1"/>
      <c r="FN1374" s="1"/>
      <c r="FO1374" s="1"/>
      <c r="FP1374" s="1"/>
      <c r="FQ1374" s="1"/>
      <c r="FR1374" s="1"/>
      <c r="FS1374" s="1"/>
      <c r="FT1374" s="1"/>
      <c r="FU1374" s="1"/>
      <c r="FV1374" s="1"/>
      <c r="FW1374" s="1"/>
      <c r="FX1374" s="1"/>
      <c r="FY1374" s="1"/>
      <c r="FZ1374" s="1"/>
      <c r="GA1374" s="1"/>
      <c r="GB1374" s="1"/>
      <c r="GC1374" s="1"/>
      <c r="GD1374" s="1"/>
      <c r="GE1374" s="1"/>
      <c r="GF1374" s="1"/>
      <c r="GG1374" s="1"/>
      <c r="GH1374" s="1"/>
      <c r="GI1374" s="1"/>
      <c r="GJ1374" s="1"/>
      <c r="GK1374" s="1"/>
      <c r="GL1374" s="1"/>
      <c r="GM1374" s="1"/>
      <c r="GN1374" s="1"/>
      <c r="GO1374" s="1"/>
      <c r="GP1374" s="1"/>
      <c r="GQ1374" s="1"/>
      <c r="GR1374" s="1"/>
      <c r="GS1374" s="1"/>
      <c r="GT1374" s="1"/>
      <c r="GU1374" s="1"/>
      <c r="GV1374" s="1"/>
      <c r="GW1374" s="1"/>
      <c r="GX1374" s="1"/>
      <c r="GY1374" s="1"/>
      <c r="GZ1374" s="1"/>
      <c r="HA1374" s="1"/>
      <c r="HB1374" s="1"/>
      <c r="HC1374" s="1"/>
      <c r="HD1374" s="1"/>
      <c r="HE1374" s="1"/>
      <c r="HF1374" s="1"/>
      <c r="HG1374" s="1"/>
      <c r="HH1374" s="1"/>
      <c r="HI1374" s="1"/>
      <c r="HJ1374" s="1"/>
      <c r="HK1374" s="1"/>
      <c r="HL1374" s="1"/>
      <c r="HM1374" s="1"/>
      <c r="HN1374" s="1"/>
      <c r="HO1374" s="1"/>
      <c r="HP1374" s="1"/>
      <c r="HQ1374" s="1"/>
      <c r="HR1374" s="1"/>
      <c r="HS1374" s="1"/>
      <c r="HT1374" s="1"/>
      <c r="HU1374" s="1"/>
      <c r="HV1374" s="1"/>
      <c r="HW1374" s="1"/>
      <c r="HX1374" s="1"/>
      <c r="HY1374" s="1"/>
      <c r="HZ1374" s="1"/>
      <c r="IA1374" s="1"/>
      <c r="IB1374" s="1"/>
      <c r="IC1374" s="1"/>
    </row>
    <row r="1375" s="112" customFormat="1" ht="17" customHeight="1" spans="1:237">
      <c r="A1375" s="22">
        <v>23201</v>
      </c>
      <c r="B1375" s="183" t="s">
        <v>1539</v>
      </c>
      <c r="C1375" s="191"/>
      <c r="D1375" s="24"/>
      <c r="E1375" s="184"/>
      <c r="F1375" s="1"/>
      <c r="G1375" s="1"/>
      <c r="H1375" s="1"/>
      <c r="I1375" s="1"/>
      <c r="J1375" s="1"/>
      <c r="K1375" s="1"/>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1"/>
      <c r="AI1375" s="1"/>
      <c r="AJ1375" s="1"/>
      <c r="AK1375" s="1"/>
      <c r="AL1375" s="1"/>
      <c r="AM1375" s="1"/>
      <c r="AN1375" s="1"/>
      <c r="AO1375" s="1"/>
      <c r="AP1375" s="1"/>
      <c r="AQ1375" s="1"/>
      <c r="AR1375" s="1"/>
      <c r="AS1375" s="1"/>
      <c r="AT1375" s="1"/>
      <c r="AU1375" s="1"/>
      <c r="AV1375" s="1"/>
      <c r="AW1375" s="1"/>
      <c r="AX1375" s="1"/>
      <c r="AY1375" s="1"/>
      <c r="AZ1375" s="1"/>
      <c r="BA1375" s="1"/>
      <c r="BB1375" s="1"/>
      <c r="BC1375" s="1"/>
      <c r="BD1375" s="1"/>
      <c r="BE1375" s="1"/>
      <c r="BF1375" s="1"/>
      <c r="BG1375" s="1"/>
      <c r="BH1375" s="1"/>
      <c r="BI1375" s="1"/>
      <c r="BJ1375" s="1"/>
      <c r="BK1375" s="1"/>
      <c r="BL1375" s="1"/>
      <c r="BM1375" s="1"/>
      <c r="BN1375" s="1"/>
      <c r="BO1375" s="1"/>
      <c r="BP1375" s="1"/>
      <c r="BQ1375" s="1"/>
      <c r="BR1375" s="1"/>
      <c r="BS1375" s="1"/>
      <c r="BT1375" s="1"/>
      <c r="BU1375" s="1"/>
      <c r="BV1375" s="1"/>
      <c r="BW1375" s="1"/>
      <c r="BX1375" s="1"/>
      <c r="BY1375" s="1"/>
      <c r="BZ1375" s="1"/>
      <c r="CA1375" s="1"/>
      <c r="CB1375" s="1"/>
      <c r="CC1375" s="1"/>
      <c r="CD1375" s="1"/>
      <c r="CE1375" s="1"/>
      <c r="CF1375" s="1"/>
      <c r="CG1375" s="1"/>
      <c r="CH1375" s="1"/>
      <c r="CI1375" s="1"/>
      <c r="CJ1375" s="1"/>
      <c r="CK1375" s="1"/>
      <c r="CL1375" s="1"/>
      <c r="CM1375" s="1"/>
      <c r="CN1375" s="1"/>
      <c r="CO1375" s="1"/>
      <c r="CP1375" s="1"/>
      <c r="CQ1375" s="1"/>
      <c r="CR1375" s="1"/>
      <c r="CS1375" s="1"/>
      <c r="CT1375" s="1"/>
      <c r="CU1375" s="1"/>
      <c r="CV1375" s="1"/>
      <c r="CW1375" s="1"/>
      <c r="CX1375" s="1"/>
      <c r="CY1375" s="1"/>
      <c r="CZ1375" s="1"/>
      <c r="DA1375" s="1"/>
      <c r="DB1375" s="1"/>
      <c r="DC1375" s="1"/>
      <c r="DD1375" s="1"/>
      <c r="DE1375" s="1"/>
      <c r="DF1375" s="1"/>
      <c r="DG1375" s="1"/>
      <c r="DH1375" s="1"/>
      <c r="DI1375" s="1"/>
      <c r="DJ1375" s="1"/>
      <c r="DK1375" s="1"/>
      <c r="DL1375" s="1"/>
      <c r="DM1375" s="1"/>
      <c r="DN1375" s="1"/>
      <c r="DO1375" s="1"/>
      <c r="DP1375" s="1"/>
      <c r="DQ1375" s="1"/>
      <c r="DR1375" s="1"/>
      <c r="DS1375" s="1"/>
      <c r="DT1375" s="1"/>
      <c r="DU1375" s="1"/>
      <c r="DV1375" s="1"/>
      <c r="DW1375" s="1"/>
      <c r="DX1375" s="1"/>
      <c r="DY1375" s="1"/>
      <c r="DZ1375" s="1"/>
      <c r="EA1375" s="1"/>
      <c r="EB1375" s="1"/>
      <c r="EC1375" s="1"/>
      <c r="ED1375" s="1"/>
      <c r="EE1375" s="1"/>
      <c r="EF1375" s="1"/>
      <c r="EG1375" s="1"/>
      <c r="EH1375" s="1"/>
      <c r="EI1375" s="1"/>
      <c r="EJ1375" s="1"/>
      <c r="EK1375" s="1"/>
      <c r="EL1375" s="1"/>
      <c r="EM1375" s="1"/>
      <c r="EN1375" s="1"/>
      <c r="EO1375" s="1"/>
      <c r="EP1375" s="1"/>
      <c r="EQ1375" s="1"/>
      <c r="ER1375" s="1"/>
      <c r="ES1375" s="1"/>
      <c r="ET1375" s="1"/>
      <c r="EU1375" s="1"/>
      <c r="EV1375" s="1"/>
      <c r="EW1375" s="1"/>
      <c r="EX1375" s="1"/>
      <c r="EY1375" s="1"/>
      <c r="EZ1375" s="1"/>
      <c r="FA1375" s="1"/>
      <c r="FB1375" s="1"/>
      <c r="FC1375" s="1"/>
      <c r="FD1375" s="1"/>
      <c r="FE1375" s="1"/>
      <c r="FF1375" s="1"/>
      <c r="FG1375" s="1"/>
      <c r="FH1375" s="1"/>
      <c r="FI1375" s="1"/>
      <c r="FJ1375" s="1"/>
      <c r="FK1375" s="1"/>
      <c r="FL1375" s="1"/>
      <c r="FM1375" s="1"/>
      <c r="FN1375" s="1"/>
      <c r="FO1375" s="1"/>
      <c r="FP1375" s="1"/>
      <c r="FQ1375" s="1"/>
      <c r="FR1375" s="1"/>
      <c r="FS1375" s="1"/>
      <c r="FT1375" s="1"/>
      <c r="FU1375" s="1"/>
      <c r="FV1375" s="1"/>
      <c r="FW1375" s="1"/>
      <c r="FX1375" s="1"/>
      <c r="FY1375" s="1"/>
      <c r="FZ1375" s="1"/>
      <c r="GA1375" s="1"/>
      <c r="GB1375" s="1"/>
      <c r="GC1375" s="1"/>
      <c r="GD1375" s="1"/>
      <c r="GE1375" s="1"/>
      <c r="GF1375" s="1"/>
      <c r="GG1375" s="1"/>
      <c r="GH1375" s="1"/>
      <c r="GI1375" s="1"/>
      <c r="GJ1375" s="1"/>
      <c r="GK1375" s="1"/>
      <c r="GL1375" s="1"/>
      <c r="GM1375" s="1"/>
      <c r="GN1375" s="1"/>
      <c r="GO1375" s="1"/>
      <c r="GP1375" s="1"/>
      <c r="GQ1375" s="1"/>
      <c r="GR1375" s="1"/>
      <c r="GS1375" s="1"/>
      <c r="GT1375" s="1"/>
      <c r="GU1375" s="1"/>
      <c r="GV1375" s="1"/>
      <c r="GW1375" s="1"/>
      <c r="GX1375" s="1"/>
      <c r="GY1375" s="1"/>
      <c r="GZ1375" s="1"/>
      <c r="HA1375" s="1"/>
      <c r="HB1375" s="1"/>
      <c r="HC1375" s="1"/>
      <c r="HD1375" s="1"/>
      <c r="HE1375" s="1"/>
      <c r="HF1375" s="1"/>
      <c r="HG1375" s="1"/>
      <c r="HH1375" s="1"/>
      <c r="HI1375" s="1"/>
      <c r="HJ1375" s="1"/>
      <c r="HK1375" s="1"/>
      <c r="HL1375" s="1"/>
      <c r="HM1375" s="1"/>
      <c r="HN1375" s="1"/>
      <c r="HO1375" s="1"/>
      <c r="HP1375" s="1"/>
      <c r="HQ1375" s="1"/>
      <c r="HR1375" s="1"/>
      <c r="HS1375" s="1"/>
      <c r="HT1375" s="1"/>
      <c r="HU1375" s="1"/>
      <c r="HV1375" s="1"/>
      <c r="HW1375" s="1"/>
      <c r="HX1375" s="1"/>
      <c r="HY1375" s="1"/>
      <c r="HZ1375" s="1"/>
      <c r="IA1375" s="1"/>
      <c r="IB1375" s="1"/>
      <c r="IC1375" s="1"/>
    </row>
    <row r="1376" s="112" customFormat="1" ht="17" customHeight="1" spans="1:237">
      <c r="A1376" s="22">
        <v>23202</v>
      </c>
      <c r="B1376" s="183" t="s">
        <v>1540</v>
      </c>
      <c r="C1376" s="191"/>
      <c r="D1376" s="24"/>
      <c r="E1376" s="184"/>
      <c r="F1376" s="1"/>
      <c r="G1376" s="1"/>
      <c r="H1376" s="1"/>
      <c r="I1376" s="1"/>
      <c r="J1376" s="1"/>
      <c r="K1376" s="1"/>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c r="AM1376" s="1"/>
      <c r="AN1376" s="1"/>
      <c r="AO1376" s="1"/>
      <c r="AP1376" s="1"/>
      <c r="AQ1376" s="1"/>
      <c r="AR1376" s="1"/>
      <c r="AS1376" s="1"/>
      <c r="AT1376" s="1"/>
      <c r="AU1376" s="1"/>
      <c r="AV1376" s="1"/>
      <c r="AW1376" s="1"/>
      <c r="AX1376" s="1"/>
      <c r="AY1376" s="1"/>
      <c r="AZ1376" s="1"/>
      <c r="BA1376" s="1"/>
      <c r="BB1376" s="1"/>
      <c r="BC1376" s="1"/>
      <c r="BD1376" s="1"/>
      <c r="BE1376" s="1"/>
      <c r="BF1376" s="1"/>
      <c r="BG1376" s="1"/>
      <c r="BH1376" s="1"/>
      <c r="BI1376" s="1"/>
      <c r="BJ1376" s="1"/>
      <c r="BK1376" s="1"/>
      <c r="BL1376" s="1"/>
      <c r="BM1376" s="1"/>
      <c r="BN1376" s="1"/>
      <c r="BO1376" s="1"/>
      <c r="BP1376" s="1"/>
      <c r="BQ1376" s="1"/>
      <c r="BR1376" s="1"/>
      <c r="BS1376" s="1"/>
      <c r="BT1376" s="1"/>
      <c r="BU1376" s="1"/>
      <c r="BV1376" s="1"/>
      <c r="BW1376" s="1"/>
      <c r="BX1376" s="1"/>
      <c r="BY1376" s="1"/>
      <c r="BZ1376" s="1"/>
      <c r="CA1376" s="1"/>
      <c r="CB1376" s="1"/>
      <c r="CC1376" s="1"/>
      <c r="CD1376" s="1"/>
      <c r="CE1376" s="1"/>
      <c r="CF1376" s="1"/>
      <c r="CG1376" s="1"/>
      <c r="CH1376" s="1"/>
      <c r="CI1376" s="1"/>
      <c r="CJ1376" s="1"/>
      <c r="CK1376" s="1"/>
      <c r="CL1376" s="1"/>
      <c r="CM1376" s="1"/>
      <c r="CN1376" s="1"/>
      <c r="CO1376" s="1"/>
      <c r="CP1376" s="1"/>
      <c r="CQ1376" s="1"/>
      <c r="CR1376" s="1"/>
      <c r="CS1376" s="1"/>
      <c r="CT1376" s="1"/>
      <c r="CU1376" s="1"/>
      <c r="CV1376" s="1"/>
      <c r="CW1376" s="1"/>
      <c r="CX1376" s="1"/>
      <c r="CY1376" s="1"/>
      <c r="CZ1376" s="1"/>
      <c r="DA1376" s="1"/>
      <c r="DB1376" s="1"/>
      <c r="DC1376" s="1"/>
      <c r="DD1376" s="1"/>
      <c r="DE1376" s="1"/>
      <c r="DF1376" s="1"/>
      <c r="DG1376" s="1"/>
      <c r="DH1376" s="1"/>
      <c r="DI1376" s="1"/>
      <c r="DJ1376" s="1"/>
      <c r="DK1376" s="1"/>
      <c r="DL1376" s="1"/>
      <c r="DM1376" s="1"/>
      <c r="DN1376" s="1"/>
      <c r="DO1376" s="1"/>
      <c r="DP1376" s="1"/>
      <c r="DQ1376" s="1"/>
      <c r="DR1376" s="1"/>
      <c r="DS1376" s="1"/>
      <c r="DT1376" s="1"/>
      <c r="DU1376" s="1"/>
      <c r="DV1376" s="1"/>
      <c r="DW1376" s="1"/>
      <c r="DX1376" s="1"/>
      <c r="DY1376" s="1"/>
      <c r="DZ1376" s="1"/>
      <c r="EA1376" s="1"/>
      <c r="EB1376" s="1"/>
      <c r="EC1376" s="1"/>
      <c r="ED1376" s="1"/>
      <c r="EE1376" s="1"/>
      <c r="EF1376" s="1"/>
      <c r="EG1376" s="1"/>
      <c r="EH1376" s="1"/>
      <c r="EI1376" s="1"/>
      <c r="EJ1376" s="1"/>
      <c r="EK1376" s="1"/>
      <c r="EL1376" s="1"/>
      <c r="EM1376" s="1"/>
      <c r="EN1376" s="1"/>
      <c r="EO1376" s="1"/>
      <c r="EP1376" s="1"/>
      <c r="EQ1376" s="1"/>
      <c r="ER1376" s="1"/>
      <c r="ES1376" s="1"/>
      <c r="ET1376" s="1"/>
      <c r="EU1376" s="1"/>
      <c r="EV1376" s="1"/>
      <c r="EW1376" s="1"/>
      <c r="EX1376" s="1"/>
      <c r="EY1376" s="1"/>
      <c r="EZ1376" s="1"/>
      <c r="FA1376" s="1"/>
      <c r="FB1376" s="1"/>
      <c r="FC1376" s="1"/>
      <c r="FD1376" s="1"/>
      <c r="FE1376" s="1"/>
      <c r="FF1376" s="1"/>
      <c r="FG1376" s="1"/>
      <c r="FH1376" s="1"/>
      <c r="FI1376" s="1"/>
      <c r="FJ1376" s="1"/>
      <c r="FK1376" s="1"/>
      <c r="FL1376" s="1"/>
      <c r="FM1376" s="1"/>
      <c r="FN1376" s="1"/>
      <c r="FO1376" s="1"/>
      <c r="FP1376" s="1"/>
      <c r="FQ1376" s="1"/>
      <c r="FR1376" s="1"/>
      <c r="FS1376" s="1"/>
      <c r="FT1376" s="1"/>
      <c r="FU1376" s="1"/>
      <c r="FV1376" s="1"/>
      <c r="FW1376" s="1"/>
      <c r="FX1376" s="1"/>
      <c r="FY1376" s="1"/>
      <c r="FZ1376" s="1"/>
      <c r="GA1376" s="1"/>
      <c r="GB1376" s="1"/>
      <c r="GC1376" s="1"/>
      <c r="GD1376" s="1"/>
      <c r="GE1376" s="1"/>
      <c r="GF1376" s="1"/>
      <c r="GG1376" s="1"/>
      <c r="GH1376" s="1"/>
      <c r="GI1376" s="1"/>
      <c r="GJ1376" s="1"/>
      <c r="GK1376" s="1"/>
      <c r="GL1376" s="1"/>
      <c r="GM1376" s="1"/>
      <c r="GN1376" s="1"/>
      <c r="GO1376" s="1"/>
      <c r="GP1376" s="1"/>
      <c r="GQ1376" s="1"/>
      <c r="GR1376" s="1"/>
      <c r="GS1376" s="1"/>
      <c r="GT1376" s="1"/>
      <c r="GU1376" s="1"/>
      <c r="GV1376" s="1"/>
      <c r="GW1376" s="1"/>
      <c r="GX1376" s="1"/>
      <c r="GY1376" s="1"/>
      <c r="GZ1376" s="1"/>
      <c r="HA1376" s="1"/>
      <c r="HB1376" s="1"/>
      <c r="HC1376" s="1"/>
      <c r="HD1376" s="1"/>
      <c r="HE1376" s="1"/>
      <c r="HF1376" s="1"/>
      <c r="HG1376" s="1"/>
      <c r="HH1376" s="1"/>
      <c r="HI1376" s="1"/>
      <c r="HJ1376" s="1"/>
      <c r="HK1376" s="1"/>
      <c r="HL1376" s="1"/>
      <c r="HM1376" s="1"/>
      <c r="HN1376" s="1"/>
      <c r="HO1376" s="1"/>
      <c r="HP1376" s="1"/>
      <c r="HQ1376" s="1"/>
      <c r="HR1376" s="1"/>
      <c r="HS1376" s="1"/>
      <c r="HT1376" s="1"/>
      <c r="HU1376" s="1"/>
      <c r="HV1376" s="1"/>
      <c r="HW1376" s="1"/>
      <c r="HX1376" s="1"/>
      <c r="HY1376" s="1"/>
      <c r="HZ1376" s="1"/>
      <c r="IA1376" s="1"/>
      <c r="IB1376" s="1"/>
      <c r="IC1376" s="1"/>
    </row>
    <row r="1377" s="112" customFormat="1" ht="17" customHeight="1" spans="1:237">
      <c r="A1377" s="22">
        <v>23203</v>
      </c>
      <c r="B1377" s="183" t="s">
        <v>1541</v>
      </c>
      <c r="C1377" s="24">
        <f>SUM(C1378:C1381)</f>
        <v>1498</v>
      </c>
      <c r="D1377" s="24">
        <f>SUM(D1378:D1381)</f>
        <v>590</v>
      </c>
      <c r="E1377" s="184">
        <f>(D1377/C1377)*100</f>
        <v>39.3858477970628</v>
      </c>
      <c r="F1377" s="1"/>
      <c r="G1377" s="1"/>
      <c r="H1377" s="1"/>
      <c r="I1377" s="1"/>
      <c r="J1377" s="1"/>
      <c r="K1377" s="1"/>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c r="AM1377" s="1"/>
      <c r="AN1377" s="1"/>
      <c r="AO1377" s="1"/>
      <c r="AP1377" s="1"/>
      <c r="AQ1377" s="1"/>
      <c r="AR1377" s="1"/>
      <c r="AS1377" s="1"/>
      <c r="AT1377" s="1"/>
      <c r="AU1377" s="1"/>
      <c r="AV1377" s="1"/>
      <c r="AW1377" s="1"/>
      <c r="AX1377" s="1"/>
      <c r="AY1377" s="1"/>
      <c r="AZ1377" s="1"/>
      <c r="BA1377" s="1"/>
      <c r="BB1377" s="1"/>
      <c r="BC1377" s="1"/>
      <c r="BD1377" s="1"/>
      <c r="BE1377" s="1"/>
      <c r="BF1377" s="1"/>
      <c r="BG1377" s="1"/>
      <c r="BH1377" s="1"/>
      <c r="BI1377" s="1"/>
      <c r="BJ1377" s="1"/>
      <c r="BK1377" s="1"/>
      <c r="BL1377" s="1"/>
      <c r="BM1377" s="1"/>
      <c r="BN1377" s="1"/>
      <c r="BO1377" s="1"/>
      <c r="BP1377" s="1"/>
      <c r="BQ1377" s="1"/>
      <c r="BR1377" s="1"/>
      <c r="BS1377" s="1"/>
      <c r="BT1377" s="1"/>
      <c r="BU1377" s="1"/>
      <c r="BV1377" s="1"/>
      <c r="BW1377" s="1"/>
      <c r="BX1377" s="1"/>
      <c r="BY1377" s="1"/>
      <c r="BZ1377" s="1"/>
      <c r="CA1377" s="1"/>
      <c r="CB1377" s="1"/>
      <c r="CC1377" s="1"/>
      <c r="CD1377" s="1"/>
      <c r="CE1377" s="1"/>
      <c r="CF1377" s="1"/>
      <c r="CG1377" s="1"/>
      <c r="CH1377" s="1"/>
      <c r="CI1377" s="1"/>
      <c r="CJ1377" s="1"/>
      <c r="CK1377" s="1"/>
      <c r="CL1377" s="1"/>
      <c r="CM1377" s="1"/>
      <c r="CN1377" s="1"/>
      <c r="CO1377" s="1"/>
      <c r="CP1377" s="1"/>
      <c r="CQ1377" s="1"/>
      <c r="CR1377" s="1"/>
      <c r="CS1377" s="1"/>
      <c r="CT1377" s="1"/>
      <c r="CU1377" s="1"/>
      <c r="CV1377" s="1"/>
      <c r="CW1377" s="1"/>
      <c r="CX1377" s="1"/>
      <c r="CY1377" s="1"/>
      <c r="CZ1377" s="1"/>
      <c r="DA1377" s="1"/>
      <c r="DB1377" s="1"/>
      <c r="DC1377" s="1"/>
      <c r="DD1377" s="1"/>
      <c r="DE1377" s="1"/>
      <c r="DF1377" s="1"/>
      <c r="DG1377" s="1"/>
      <c r="DH1377" s="1"/>
      <c r="DI1377" s="1"/>
      <c r="DJ1377" s="1"/>
      <c r="DK1377" s="1"/>
      <c r="DL1377" s="1"/>
      <c r="DM1377" s="1"/>
      <c r="DN1377" s="1"/>
      <c r="DO1377" s="1"/>
      <c r="DP1377" s="1"/>
      <c r="DQ1377" s="1"/>
      <c r="DR1377" s="1"/>
      <c r="DS1377" s="1"/>
      <c r="DT1377" s="1"/>
      <c r="DU1377" s="1"/>
      <c r="DV1377" s="1"/>
      <c r="DW1377" s="1"/>
      <c r="DX1377" s="1"/>
      <c r="DY1377" s="1"/>
      <c r="DZ1377" s="1"/>
      <c r="EA1377" s="1"/>
      <c r="EB1377" s="1"/>
      <c r="EC1377" s="1"/>
      <c r="ED1377" s="1"/>
      <c r="EE1377" s="1"/>
      <c r="EF1377" s="1"/>
      <c r="EG1377" s="1"/>
      <c r="EH1377" s="1"/>
      <c r="EI1377" s="1"/>
      <c r="EJ1377" s="1"/>
      <c r="EK1377" s="1"/>
      <c r="EL1377" s="1"/>
      <c r="EM1377" s="1"/>
      <c r="EN1377" s="1"/>
      <c r="EO1377" s="1"/>
      <c r="EP1377" s="1"/>
      <c r="EQ1377" s="1"/>
      <c r="ER1377" s="1"/>
      <c r="ES1377" s="1"/>
      <c r="ET1377" s="1"/>
      <c r="EU1377" s="1"/>
      <c r="EV1377" s="1"/>
      <c r="EW1377" s="1"/>
      <c r="EX1377" s="1"/>
      <c r="EY1377" s="1"/>
      <c r="EZ1377" s="1"/>
      <c r="FA1377" s="1"/>
      <c r="FB1377" s="1"/>
      <c r="FC1377" s="1"/>
      <c r="FD1377" s="1"/>
      <c r="FE1377" s="1"/>
      <c r="FF1377" s="1"/>
      <c r="FG1377" s="1"/>
      <c r="FH1377" s="1"/>
      <c r="FI1377" s="1"/>
      <c r="FJ1377" s="1"/>
      <c r="FK1377" s="1"/>
      <c r="FL1377" s="1"/>
      <c r="FM1377" s="1"/>
      <c r="FN1377" s="1"/>
      <c r="FO1377" s="1"/>
      <c r="FP1377" s="1"/>
      <c r="FQ1377" s="1"/>
      <c r="FR1377" s="1"/>
      <c r="FS1377" s="1"/>
      <c r="FT1377" s="1"/>
      <c r="FU1377" s="1"/>
      <c r="FV1377" s="1"/>
      <c r="FW1377" s="1"/>
      <c r="FX1377" s="1"/>
      <c r="FY1377" s="1"/>
      <c r="FZ1377" s="1"/>
      <c r="GA1377" s="1"/>
      <c r="GB1377" s="1"/>
      <c r="GC1377" s="1"/>
      <c r="GD1377" s="1"/>
      <c r="GE1377" s="1"/>
      <c r="GF1377" s="1"/>
      <c r="GG1377" s="1"/>
      <c r="GH1377" s="1"/>
      <c r="GI1377" s="1"/>
      <c r="GJ1377" s="1"/>
      <c r="GK1377" s="1"/>
      <c r="GL1377" s="1"/>
      <c r="GM1377" s="1"/>
      <c r="GN1377" s="1"/>
      <c r="GO1377" s="1"/>
      <c r="GP1377" s="1"/>
      <c r="GQ1377" s="1"/>
      <c r="GR1377" s="1"/>
      <c r="GS1377" s="1"/>
      <c r="GT1377" s="1"/>
      <c r="GU1377" s="1"/>
      <c r="GV1377" s="1"/>
      <c r="GW1377" s="1"/>
      <c r="GX1377" s="1"/>
      <c r="GY1377" s="1"/>
      <c r="GZ1377" s="1"/>
      <c r="HA1377" s="1"/>
      <c r="HB1377" s="1"/>
      <c r="HC1377" s="1"/>
      <c r="HD1377" s="1"/>
      <c r="HE1377" s="1"/>
      <c r="HF1377" s="1"/>
      <c r="HG1377" s="1"/>
      <c r="HH1377" s="1"/>
      <c r="HI1377" s="1"/>
      <c r="HJ1377" s="1"/>
      <c r="HK1377" s="1"/>
      <c r="HL1377" s="1"/>
      <c r="HM1377" s="1"/>
      <c r="HN1377" s="1"/>
      <c r="HO1377" s="1"/>
      <c r="HP1377" s="1"/>
      <c r="HQ1377" s="1"/>
      <c r="HR1377" s="1"/>
      <c r="HS1377" s="1"/>
      <c r="HT1377" s="1"/>
      <c r="HU1377" s="1"/>
      <c r="HV1377" s="1"/>
      <c r="HW1377" s="1"/>
      <c r="HX1377" s="1"/>
      <c r="HY1377" s="1"/>
      <c r="HZ1377" s="1"/>
      <c r="IA1377" s="1"/>
      <c r="IB1377" s="1"/>
      <c r="IC1377" s="1"/>
    </row>
    <row r="1378" s="112" customFormat="1" ht="17" customHeight="1" spans="1:237">
      <c r="A1378" s="22">
        <v>2320301</v>
      </c>
      <c r="B1378" s="185" t="s">
        <v>1542</v>
      </c>
      <c r="C1378" s="186"/>
      <c r="D1378" s="24">
        <v>590</v>
      </c>
      <c r="E1378" s="184"/>
      <c r="F1378" s="1"/>
      <c r="G1378" s="1"/>
      <c r="H1378" s="1"/>
      <c r="I1378" s="1"/>
      <c r="J1378" s="1"/>
      <c r="K1378" s="1"/>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c r="AM1378" s="1"/>
      <c r="AN1378" s="1"/>
      <c r="AO1378" s="1"/>
      <c r="AP1378" s="1"/>
      <c r="AQ1378" s="1"/>
      <c r="AR1378" s="1"/>
      <c r="AS1378" s="1"/>
      <c r="AT1378" s="1"/>
      <c r="AU1378" s="1"/>
      <c r="AV1378" s="1"/>
      <c r="AW1378" s="1"/>
      <c r="AX1378" s="1"/>
      <c r="AY1378" s="1"/>
      <c r="AZ1378" s="1"/>
      <c r="BA1378" s="1"/>
      <c r="BB1378" s="1"/>
      <c r="BC1378" s="1"/>
      <c r="BD1378" s="1"/>
      <c r="BE1378" s="1"/>
      <c r="BF1378" s="1"/>
      <c r="BG1378" s="1"/>
      <c r="BH1378" s="1"/>
      <c r="BI1378" s="1"/>
      <c r="BJ1378" s="1"/>
      <c r="BK1378" s="1"/>
      <c r="BL1378" s="1"/>
      <c r="BM1378" s="1"/>
      <c r="BN1378" s="1"/>
      <c r="BO1378" s="1"/>
      <c r="BP1378" s="1"/>
      <c r="BQ1378" s="1"/>
      <c r="BR1378" s="1"/>
      <c r="BS1378" s="1"/>
      <c r="BT1378" s="1"/>
      <c r="BU1378" s="1"/>
      <c r="BV1378" s="1"/>
      <c r="BW1378" s="1"/>
      <c r="BX1378" s="1"/>
      <c r="BY1378" s="1"/>
      <c r="BZ1378" s="1"/>
      <c r="CA1378" s="1"/>
      <c r="CB1378" s="1"/>
      <c r="CC1378" s="1"/>
      <c r="CD1378" s="1"/>
      <c r="CE1378" s="1"/>
      <c r="CF1378" s="1"/>
      <c r="CG1378" s="1"/>
      <c r="CH1378" s="1"/>
      <c r="CI1378" s="1"/>
      <c r="CJ1378" s="1"/>
      <c r="CK1378" s="1"/>
      <c r="CL1378" s="1"/>
      <c r="CM1378" s="1"/>
      <c r="CN1378" s="1"/>
      <c r="CO1378" s="1"/>
      <c r="CP1378" s="1"/>
      <c r="CQ1378" s="1"/>
      <c r="CR1378" s="1"/>
      <c r="CS1378" s="1"/>
      <c r="CT1378" s="1"/>
      <c r="CU1378" s="1"/>
      <c r="CV1378" s="1"/>
      <c r="CW1378" s="1"/>
      <c r="CX1378" s="1"/>
      <c r="CY1378" s="1"/>
      <c r="CZ1378" s="1"/>
      <c r="DA1378" s="1"/>
      <c r="DB1378" s="1"/>
      <c r="DC1378" s="1"/>
      <c r="DD1378" s="1"/>
      <c r="DE1378" s="1"/>
      <c r="DF1378" s="1"/>
      <c r="DG1378" s="1"/>
      <c r="DH1378" s="1"/>
      <c r="DI1378" s="1"/>
      <c r="DJ1378" s="1"/>
      <c r="DK1378" s="1"/>
      <c r="DL1378" s="1"/>
      <c r="DM1378" s="1"/>
      <c r="DN1378" s="1"/>
      <c r="DO1378" s="1"/>
      <c r="DP1378" s="1"/>
      <c r="DQ1378" s="1"/>
      <c r="DR1378" s="1"/>
      <c r="DS1378" s="1"/>
      <c r="DT1378" s="1"/>
      <c r="DU1378" s="1"/>
      <c r="DV1378" s="1"/>
      <c r="DW1378" s="1"/>
      <c r="DX1378" s="1"/>
      <c r="DY1378" s="1"/>
      <c r="DZ1378" s="1"/>
      <c r="EA1378" s="1"/>
      <c r="EB1378" s="1"/>
      <c r="EC1378" s="1"/>
      <c r="ED1378" s="1"/>
      <c r="EE1378" s="1"/>
      <c r="EF1378" s="1"/>
      <c r="EG1378" s="1"/>
      <c r="EH1378" s="1"/>
      <c r="EI1378" s="1"/>
      <c r="EJ1378" s="1"/>
      <c r="EK1378" s="1"/>
      <c r="EL1378" s="1"/>
      <c r="EM1378" s="1"/>
      <c r="EN1378" s="1"/>
      <c r="EO1378" s="1"/>
      <c r="EP1378" s="1"/>
      <c r="EQ1378" s="1"/>
      <c r="ER1378" s="1"/>
      <c r="ES1378" s="1"/>
      <c r="ET1378" s="1"/>
      <c r="EU1378" s="1"/>
      <c r="EV1378" s="1"/>
      <c r="EW1378" s="1"/>
      <c r="EX1378" s="1"/>
      <c r="EY1378" s="1"/>
      <c r="EZ1378" s="1"/>
      <c r="FA1378" s="1"/>
      <c r="FB1378" s="1"/>
      <c r="FC1378" s="1"/>
      <c r="FD1378" s="1"/>
      <c r="FE1378" s="1"/>
      <c r="FF1378" s="1"/>
      <c r="FG1378" s="1"/>
      <c r="FH1378" s="1"/>
      <c r="FI1378" s="1"/>
      <c r="FJ1378" s="1"/>
      <c r="FK1378" s="1"/>
      <c r="FL1378" s="1"/>
      <c r="FM1378" s="1"/>
      <c r="FN1378" s="1"/>
      <c r="FO1378" s="1"/>
      <c r="FP1378" s="1"/>
      <c r="FQ1378" s="1"/>
      <c r="FR1378" s="1"/>
      <c r="FS1378" s="1"/>
      <c r="FT1378" s="1"/>
      <c r="FU1378" s="1"/>
      <c r="FV1378" s="1"/>
      <c r="FW1378" s="1"/>
      <c r="FX1378" s="1"/>
      <c r="FY1378" s="1"/>
      <c r="FZ1378" s="1"/>
      <c r="GA1378" s="1"/>
      <c r="GB1378" s="1"/>
      <c r="GC1378" s="1"/>
      <c r="GD1378" s="1"/>
      <c r="GE1378" s="1"/>
      <c r="GF1378" s="1"/>
      <c r="GG1378" s="1"/>
      <c r="GH1378" s="1"/>
      <c r="GI1378" s="1"/>
      <c r="GJ1378" s="1"/>
      <c r="GK1378" s="1"/>
      <c r="GL1378" s="1"/>
      <c r="GM1378" s="1"/>
      <c r="GN1378" s="1"/>
      <c r="GO1378" s="1"/>
      <c r="GP1378" s="1"/>
      <c r="GQ1378" s="1"/>
      <c r="GR1378" s="1"/>
      <c r="GS1378" s="1"/>
      <c r="GT1378" s="1"/>
      <c r="GU1378" s="1"/>
      <c r="GV1378" s="1"/>
      <c r="GW1378" s="1"/>
      <c r="GX1378" s="1"/>
      <c r="GY1378" s="1"/>
      <c r="GZ1378" s="1"/>
      <c r="HA1378" s="1"/>
      <c r="HB1378" s="1"/>
      <c r="HC1378" s="1"/>
      <c r="HD1378" s="1"/>
      <c r="HE1378" s="1"/>
      <c r="HF1378" s="1"/>
      <c r="HG1378" s="1"/>
      <c r="HH1378" s="1"/>
      <c r="HI1378" s="1"/>
      <c r="HJ1378" s="1"/>
      <c r="HK1378" s="1"/>
      <c r="HL1378" s="1"/>
      <c r="HM1378" s="1"/>
      <c r="HN1378" s="1"/>
      <c r="HO1378" s="1"/>
      <c r="HP1378" s="1"/>
      <c r="HQ1378" s="1"/>
      <c r="HR1378" s="1"/>
      <c r="HS1378" s="1"/>
      <c r="HT1378" s="1"/>
      <c r="HU1378" s="1"/>
      <c r="HV1378" s="1"/>
      <c r="HW1378" s="1"/>
      <c r="HX1378" s="1"/>
      <c r="HY1378" s="1"/>
      <c r="HZ1378" s="1"/>
      <c r="IA1378" s="1"/>
      <c r="IB1378" s="1"/>
      <c r="IC1378" s="1"/>
    </row>
    <row r="1379" s="112" customFormat="1" ht="17" customHeight="1" spans="1:237">
      <c r="A1379" s="22">
        <v>2320302</v>
      </c>
      <c r="B1379" s="185" t="s">
        <v>1543</v>
      </c>
      <c r="C1379" s="186"/>
      <c r="D1379" s="24"/>
      <c r="E1379" s="184"/>
      <c r="F1379" s="1"/>
      <c r="G1379" s="1"/>
      <c r="H1379" s="1"/>
      <c r="I1379" s="1"/>
      <c r="J1379" s="1"/>
      <c r="K1379" s="1"/>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1"/>
      <c r="AI1379" s="1"/>
      <c r="AJ1379" s="1"/>
      <c r="AK1379" s="1"/>
      <c r="AL1379" s="1"/>
      <c r="AM1379" s="1"/>
      <c r="AN1379" s="1"/>
      <c r="AO1379" s="1"/>
      <c r="AP1379" s="1"/>
      <c r="AQ1379" s="1"/>
      <c r="AR1379" s="1"/>
      <c r="AS1379" s="1"/>
      <c r="AT1379" s="1"/>
      <c r="AU1379" s="1"/>
      <c r="AV1379" s="1"/>
      <c r="AW1379" s="1"/>
      <c r="AX1379" s="1"/>
      <c r="AY1379" s="1"/>
      <c r="AZ1379" s="1"/>
      <c r="BA1379" s="1"/>
      <c r="BB1379" s="1"/>
      <c r="BC1379" s="1"/>
      <c r="BD1379" s="1"/>
      <c r="BE1379" s="1"/>
      <c r="BF1379" s="1"/>
      <c r="BG1379" s="1"/>
      <c r="BH1379" s="1"/>
      <c r="BI1379" s="1"/>
      <c r="BJ1379" s="1"/>
      <c r="BK1379" s="1"/>
      <c r="BL1379" s="1"/>
      <c r="BM1379" s="1"/>
      <c r="BN1379" s="1"/>
      <c r="BO1379" s="1"/>
      <c r="BP1379" s="1"/>
      <c r="BQ1379" s="1"/>
      <c r="BR1379" s="1"/>
      <c r="BS1379" s="1"/>
      <c r="BT1379" s="1"/>
      <c r="BU1379" s="1"/>
      <c r="BV1379" s="1"/>
      <c r="BW1379" s="1"/>
      <c r="BX1379" s="1"/>
      <c r="BY1379" s="1"/>
      <c r="BZ1379" s="1"/>
      <c r="CA1379" s="1"/>
      <c r="CB1379" s="1"/>
      <c r="CC1379" s="1"/>
      <c r="CD1379" s="1"/>
      <c r="CE1379" s="1"/>
      <c r="CF1379" s="1"/>
      <c r="CG1379" s="1"/>
      <c r="CH1379" s="1"/>
      <c r="CI1379" s="1"/>
      <c r="CJ1379" s="1"/>
      <c r="CK1379" s="1"/>
      <c r="CL1379" s="1"/>
      <c r="CM1379" s="1"/>
      <c r="CN1379" s="1"/>
      <c r="CO1379" s="1"/>
      <c r="CP1379" s="1"/>
      <c r="CQ1379" s="1"/>
      <c r="CR1379" s="1"/>
      <c r="CS1379" s="1"/>
      <c r="CT1379" s="1"/>
      <c r="CU1379" s="1"/>
      <c r="CV1379" s="1"/>
      <c r="CW1379" s="1"/>
      <c r="CX1379" s="1"/>
      <c r="CY1379" s="1"/>
      <c r="CZ1379" s="1"/>
      <c r="DA1379" s="1"/>
      <c r="DB1379" s="1"/>
      <c r="DC1379" s="1"/>
      <c r="DD1379" s="1"/>
      <c r="DE1379" s="1"/>
      <c r="DF1379" s="1"/>
      <c r="DG1379" s="1"/>
      <c r="DH1379" s="1"/>
      <c r="DI1379" s="1"/>
      <c r="DJ1379" s="1"/>
      <c r="DK1379" s="1"/>
      <c r="DL1379" s="1"/>
      <c r="DM1379" s="1"/>
      <c r="DN1379" s="1"/>
      <c r="DO1379" s="1"/>
      <c r="DP1379" s="1"/>
      <c r="DQ1379" s="1"/>
      <c r="DR1379" s="1"/>
      <c r="DS1379" s="1"/>
      <c r="DT1379" s="1"/>
      <c r="DU1379" s="1"/>
      <c r="DV1379" s="1"/>
      <c r="DW1379" s="1"/>
      <c r="DX1379" s="1"/>
      <c r="DY1379" s="1"/>
      <c r="DZ1379" s="1"/>
      <c r="EA1379" s="1"/>
      <c r="EB1379" s="1"/>
      <c r="EC1379" s="1"/>
      <c r="ED1379" s="1"/>
      <c r="EE1379" s="1"/>
      <c r="EF1379" s="1"/>
      <c r="EG1379" s="1"/>
      <c r="EH1379" s="1"/>
      <c r="EI1379" s="1"/>
      <c r="EJ1379" s="1"/>
      <c r="EK1379" s="1"/>
      <c r="EL1379" s="1"/>
      <c r="EM1379" s="1"/>
      <c r="EN1379" s="1"/>
      <c r="EO1379" s="1"/>
      <c r="EP1379" s="1"/>
      <c r="EQ1379" s="1"/>
      <c r="ER1379" s="1"/>
      <c r="ES1379" s="1"/>
      <c r="ET1379" s="1"/>
      <c r="EU1379" s="1"/>
      <c r="EV1379" s="1"/>
      <c r="EW1379" s="1"/>
      <c r="EX1379" s="1"/>
      <c r="EY1379" s="1"/>
      <c r="EZ1379" s="1"/>
      <c r="FA1379" s="1"/>
      <c r="FB1379" s="1"/>
      <c r="FC1379" s="1"/>
      <c r="FD1379" s="1"/>
      <c r="FE1379" s="1"/>
      <c r="FF1379" s="1"/>
      <c r="FG1379" s="1"/>
      <c r="FH1379" s="1"/>
      <c r="FI1379" s="1"/>
      <c r="FJ1379" s="1"/>
      <c r="FK1379" s="1"/>
      <c r="FL1379" s="1"/>
      <c r="FM1379" s="1"/>
      <c r="FN1379" s="1"/>
      <c r="FO1379" s="1"/>
      <c r="FP1379" s="1"/>
      <c r="FQ1379" s="1"/>
      <c r="FR1379" s="1"/>
      <c r="FS1379" s="1"/>
      <c r="FT1379" s="1"/>
      <c r="FU1379" s="1"/>
      <c r="FV1379" s="1"/>
      <c r="FW1379" s="1"/>
      <c r="FX1379" s="1"/>
      <c r="FY1379" s="1"/>
      <c r="FZ1379" s="1"/>
      <c r="GA1379" s="1"/>
      <c r="GB1379" s="1"/>
      <c r="GC1379" s="1"/>
      <c r="GD1379" s="1"/>
      <c r="GE1379" s="1"/>
      <c r="GF1379" s="1"/>
      <c r="GG1379" s="1"/>
      <c r="GH1379" s="1"/>
      <c r="GI1379" s="1"/>
      <c r="GJ1379" s="1"/>
      <c r="GK1379" s="1"/>
      <c r="GL1379" s="1"/>
      <c r="GM1379" s="1"/>
      <c r="GN1379" s="1"/>
      <c r="GO1379" s="1"/>
      <c r="GP1379" s="1"/>
      <c r="GQ1379" s="1"/>
      <c r="GR1379" s="1"/>
      <c r="GS1379" s="1"/>
      <c r="GT1379" s="1"/>
      <c r="GU1379" s="1"/>
      <c r="GV1379" s="1"/>
      <c r="GW1379" s="1"/>
      <c r="GX1379" s="1"/>
      <c r="GY1379" s="1"/>
      <c r="GZ1379" s="1"/>
      <c r="HA1379" s="1"/>
      <c r="HB1379" s="1"/>
      <c r="HC1379" s="1"/>
      <c r="HD1379" s="1"/>
      <c r="HE1379" s="1"/>
      <c r="HF1379" s="1"/>
      <c r="HG1379" s="1"/>
      <c r="HH1379" s="1"/>
      <c r="HI1379" s="1"/>
      <c r="HJ1379" s="1"/>
      <c r="HK1379" s="1"/>
      <c r="HL1379" s="1"/>
      <c r="HM1379" s="1"/>
      <c r="HN1379" s="1"/>
      <c r="HO1379" s="1"/>
      <c r="HP1379" s="1"/>
      <c r="HQ1379" s="1"/>
      <c r="HR1379" s="1"/>
      <c r="HS1379" s="1"/>
      <c r="HT1379" s="1"/>
      <c r="HU1379" s="1"/>
      <c r="HV1379" s="1"/>
      <c r="HW1379" s="1"/>
      <c r="HX1379" s="1"/>
      <c r="HY1379" s="1"/>
      <c r="HZ1379" s="1"/>
      <c r="IA1379" s="1"/>
      <c r="IB1379" s="1"/>
      <c r="IC1379" s="1"/>
    </row>
    <row r="1380" s="112" customFormat="1" ht="17" customHeight="1" spans="1:237">
      <c r="A1380" s="22">
        <v>2320303</v>
      </c>
      <c r="B1380" s="185" t="s">
        <v>1544</v>
      </c>
      <c r="C1380" s="186"/>
      <c r="D1380" s="24"/>
      <c r="E1380" s="184"/>
      <c r="F1380" s="1"/>
      <c r="G1380" s="1"/>
      <c r="H1380" s="1"/>
      <c r="I1380" s="1"/>
      <c r="J1380" s="1"/>
      <c r="K1380" s="1"/>
      <c r="L1380" s="1"/>
      <c r="M1380" s="1"/>
      <c r="N1380" s="1"/>
      <c r="O1380" s="1"/>
      <c r="P1380" s="1"/>
      <c r="Q1380" s="1"/>
      <c r="R1380" s="1"/>
      <c r="S1380" s="1"/>
      <c r="T1380" s="1"/>
      <c r="U1380" s="1"/>
      <c r="V1380" s="1"/>
      <c r="W1380" s="1"/>
      <c r="X1380" s="1"/>
      <c r="Y1380" s="1"/>
      <c r="Z1380" s="1"/>
      <c r="AA1380" s="1"/>
      <c r="AB1380" s="1"/>
      <c r="AC1380" s="1"/>
      <c r="AD1380" s="1"/>
      <c r="AE1380" s="1"/>
      <c r="AF1380" s="1"/>
      <c r="AG1380" s="1"/>
      <c r="AH1380" s="1"/>
      <c r="AI1380" s="1"/>
      <c r="AJ1380" s="1"/>
      <c r="AK1380" s="1"/>
      <c r="AL1380" s="1"/>
      <c r="AM1380" s="1"/>
      <c r="AN1380" s="1"/>
      <c r="AO1380" s="1"/>
      <c r="AP1380" s="1"/>
      <c r="AQ1380" s="1"/>
      <c r="AR1380" s="1"/>
      <c r="AS1380" s="1"/>
      <c r="AT1380" s="1"/>
      <c r="AU1380" s="1"/>
      <c r="AV1380" s="1"/>
      <c r="AW1380" s="1"/>
      <c r="AX1380" s="1"/>
      <c r="AY1380" s="1"/>
      <c r="AZ1380" s="1"/>
      <c r="BA1380" s="1"/>
      <c r="BB1380" s="1"/>
      <c r="BC1380" s="1"/>
      <c r="BD1380" s="1"/>
      <c r="BE1380" s="1"/>
      <c r="BF1380" s="1"/>
      <c r="BG1380" s="1"/>
      <c r="BH1380" s="1"/>
      <c r="BI1380" s="1"/>
      <c r="BJ1380" s="1"/>
      <c r="BK1380" s="1"/>
      <c r="BL1380" s="1"/>
      <c r="BM1380" s="1"/>
      <c r="BN1380" s="1"/>
      <c r="BO1380" s="1"/>
      <c r="BP1380" s="1"/>
      <c r="BQ1380" s="1"/>
      <c r="BR1380" s="1"/>
      <c r="BS1380" s="1"/>
      <c r="BT1380" s="1"/>
      <c r="BU1380" s="1"/>
      <c r="BV1380" s="1"/>
      <c r="BW1380" s="1"/>
      <c r="BX1380" s="1"/>
      <c r="BY1380" s="1"/>
      <c r="BZ1380" s="1"/>
      <c r="CA1380" s="1"/>
      <c r="CB1380" s="1"/>
      <c r="CC1380" s="1"/>
      <c r="CD1380" s="1"/>
      <c r="CE1380" s="1"/>
      <c r="CF1380" s="1"/>
      <c r="CG1380" s="1"/>
      <c r="CH1380" s="1"/>
      <c r="CI1380" s="1"/>
      <c r="CJ1380" s="1"/>
      <c r="CK1380" s="1"/>
      <c r="CL1380" s="1"/>
      <c r="CM1380" s="1"/>
      <c r="CN1380" s="1"/>
      <c r="CO1380" s="1"/>
      <c r="CP1380" s="1"/>
      <c r="CQ1380" s="1"/>
      <c r="CR1380" s="1"/>
      <c r="CS1380" s="1"/>
      <c r="CT1380" s="1"/>
      <c r="CU1380" s="1"/>
      <c r="CV1380" s="1"/>
      <c r="CW1380" s="1"/>
      <c r="CX1380" s="1"/>
      <c r="CY1380" s="1"/>
      <c r="CZ1380" s="1"/>
      <c r="DA1380" s="1"/>
      <c r="DB1380" s="1"/>
      <c r="DC1380" s="1"/>
      <c r="DD1380" s="1"/>
      <c r="DE1380" s="1"/>
      <c r="DF1380" s="1"/>
      <c r="DG1380" s="1"/>
      <c r="DH1380" s="1"/>
      <c r="DI1380" s="1"/>
      <c r="DJ1380" s="1"/>
      <c r="DK1380" s="1"/>
      <c r="DL1380" s="1"/>
      <c r="DM1380" s="1"/>
      <c r="DN1380" s="1"/>
      <c r="DO1380" s="1"/>
      <c r="DP1380" s="1"/>
      <c r="DQ1380" s="1"/>
      <c r="DR1380" s="1"/>
      <c r="DS1380" s="1"/>
      <c r="DT1380" s="1"/>
      <c r="DU1380" s="1"/>
      <c r="DV1380" s="1"/>
      <c r="DW1380" s="1"/>
      <c r="DX1380" s="1"/>
      <c r="DY1380" s="1"/>
      <c r="DZ1380" s="1"/>
      <c r="EA1380" s="1"/>
      <c r="EB1380" s="1"/>
      <c r="EC1380" s="1"/>
      <c r="ED1380" s="1"/>
      <c r="EE1380" s="1"/>
      <c r="EF1380" s="1"/>
      <c r="EG1380" s="1"/>
      <c r="EH1380" s="1"/>
      <c r="EI1380" s="1"/>
      <c r="EJ1380" s="1"/>
      <c r="EK1380" s="1"/>
      <c r="EL1380" s="1"/>
      <c r="EM1380" s="1"/>
      <c r="EN1380" s="1"/>
      <c r="EO1380" s="1"/>
      <c r="EP1380" s="1"/>
      <c r="EQ1380" s="1"/>
      <c r="ER1380" s="1"/>
      <c r="ES1380" s="1"/>
      <c r="ET1380" s="1"/>
      <c r="EU1380" s="1"/>
      <c r="EV1380" s="1"/>
      <c r="EW1380" s="1"/>
      <c r="EX1380" s="1"/>
      <c r="EY1380" s="1"/>
      <c r="EZ1380" s="1"/>
      <c r="FA1380" s="1"/>
      <c r="FB1380" s="1"/>
      <c r="FC1380" s="1"/>
      <c r="FD1380" s="1"/>
      <c r="FE1380" s="1"/>
      <c r="FF1380" s="1"/>
      <c r="FG1380" s="1"/>
      <c r="FH1380" s="1"/>
      <c r="FI1380" s="1"/>
      <c r="FJ1380" s="1"/>
      <c r="FK1380" s="1"/>
      <c r="FL1380" s="1"/>
      <c r="FM1380" s="1"/>
      <c r="FN1380" s="1"/>
      <c r="FO1380" s="1"/>
      <c r="FP1380" s="1"/>
      <c r="FQ1380" s="1"/>
      <c r="FR1380" s="1"/>
      <c r="FS1380" s="1"/>
      <c r="FT1380" s="1"/>
      <c r="FU1380" s="1"/>
      <c r="FV1380" s="1"/>
      <c r="FW1380" s="1"/>
      <c r="FX1380" s="1"/>
      <c r="FY1380" s="1"/>
      <c r="FZ1380" s="1"/>
      <c r="GA1380" s="1"/>
      <c r="GB1380" s="1"/>
      <c r="GC1380" s="1"/>
      <c r="GD1380" s="1"/>
      <c r="GE1380" s="1"/>
      <c r="GF1380" s="1"/>
      <c r="GG1380" s="1"/>
      <c r="GH1380" s="1"/>
      <c r="GI1380" s="1"/>
      <c r="GJ1380" s="1"/>
      <c r="GK1380" s="1"/>
      <c r="GL1380" s="1"/>
      <c r="GM1380" s="1"/>
      <c r="GN1380" s="1"/>
      <c r="GO1380" s="1"/>
      <c r="GP1380" s="1"/>
      <c r="GQ1380" s="1"/>
      <c r="GR1380" s="1"/>
      <c r="GS1380" s="1"/>
      <c r="GT1380" s="1"/>
      <c r="GU1380" s="1"/>
      <c r="GV1380" s="1"/>
      <c r="GW1380" s="1"/>
      <c r="GX1380" s="1"/>
      <c r="GY1380" s="1"/>
      <c r="GZ1380" s="1"/>
      <c r="HA1380" s="1"/>
      <c r="HB1380" s="1"/>
      <c r="HC1380" s="1"/>
      <c r="HD1380" s="1"/>
      <c r="HE1380" s="1"/>
      <c r="HF1380" s="1"/>
      <c r="HG1380" s="1"/>
      <c r="HH1380" s="1"/>
      <c r="HI1380" s="1"/>
      <c r="HJ1380" s="1"/>
      <c r="HK1380" s="1"/>
      <c r="HL1380" s="1"/>
      <c r="HM1380" s="1"/>
      <c r="HN1380" s="1"/>
      <c r="HO1380" s="1"/>
      <c r="HP1380" s="1"/>
      <c r="HQ1380" s="1"/>
      <c r="HR1380" s="1"/>
      <c r="HS1380" s="1"/>
      <c r="HT1380" s="1"/>
      <c r="HU1380" s="1"/>
      <c r="HV1380" s="1"/>
      <c r="HW1380" s="1"/>
      <c r="HX1380" s="1"/>
      <c r="HY1380" s="1"/>
      <c r="HZ1380" s="1"/>
      <c r="IA1380" s="1"/>
      <c r="IB1380" s="1"/>
      <c r="IC1380" s="1"/>
    </row>
    <row r="1381" s="112" customFormat="1" ht="17" customHeight="1" spans="1:237">
      <c r="A1381" s="22">
        <v>2320304</v>
      </c>
      <c r="B1381" s="185" t="s">
        <v>1545</v>
      </c>
      <c r="C1381" s="186">
        <v>1498</v>
      </c>
      <c r="D1381" s="24"/>
      <c r="E1381" s="184">
        <f>(D1381/C1381)*100</f>
        <v>0</v>
      </c>
      <c r="F1381" s="1"/>
      <c r="G1381" s="1"/>
      <c r="H1381" s="1"/>
      <c r="I1381" s="1"/>
      <c r="J1381" s="1"/>
      <c r="K1381" s="1"/>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1"/>
      <c r="AI1381" s="1"/>
      <c r="AJ1381" s="1"/>
      <c r="AK1381" s="1"/>
      <c r="AL1381" s="1"/>
      <c r="AM1381" s="1"/>
      <c r="AN1381" s="1"/>
      <c r="AO1381" s="1"/>
      <c r="AP1381" s="1"/>
      <c r="AQ1381" s="1"/>
      <c r="AR1381" s="1"/>
      <c r="AS1381" s="1"/>
      <c r="AT1381" s="1"/>
      <c r="AU1381" s="1"/>
      <c r="AV1381" s="1"/>
      <c r="AW1381" s="1"/>
      <c r="AX1381" s="1"/>
      <c r="AY1381" s="1"/>
      <c r="AZ1381" s="1"/>
      <c r="BA1381" s="1"/>
      <c r="BB1381" s="1"/>
      <c r="BC1381" s="1"/>
      <c r="BD1381" s="1"/>
      <c r="BE1381" s="1"/>
      <c r="BF1381" s="1"/>
      <c r="BG1381" s="1"/>
      <c r="BH1381" s="1"/>
      <c r="BI1381" s="1"/>
      <c r="BJ1381" s="1"/>
      <c r="BK1381" s="1"/>
      <c r="BL1381" s="1"/>
      <c r="BM1381" s="1"/>
      <c r="BN1381" s="1"/>
      <c r="BO1381" s="1"/>
      <c r="BP1381" s="1"/>
      <c r="BQ1381" s="1"/>
      <c r="BR1381" s="1"/>
      <c r="BS1381" s="1"/>
      <c r="BT1381" s="1"/>
      <c r="BU1381" s="1"/>
      <c r="BV1381" s="1"/>
      <c r="BW1381" s="1"/>
      <c r="BX1381" s="1"/>
      <c r="BY1381" s="1"/>
      <c r="BZ1381" s="1"/>
      <c r="CA1381" s="1"/>
      <c r="CB1381" s="1"/>
      <c r="CC1381" s="1"/>
      <c r="CD1381" s="1"/>
      <c r="CE1381" s="1"/>
      <c r="CF1381" s="1"/>
      <c r="CG1381" s="1"/>
      <c r="CH1381" s="1"/>
      <c r="CI1381" s="1"/>
      <c r="CJ1381" s="1"/>
      <c r="CK1381" s="1"/>
      <c r="CL1381" s="1"/>
      <c r="CM1381" s="1"/>
      <c r="CN1381" s="1"/>
      <c r="CO1381" s="1"/>
      <c r="CP1381" s="1"/>
      <c r="CQ1381" s="1"/>
      <c r="CR1381" s="1"/>
      <c r="CS1381" s="1"/>
      <c r="CT1381" s="1"/>
      <c r="CU1381" s="1"/>
      <c r="CV1381" s="1"/>
      <c r="CW1381" s="1"/>
      <c r="CX1381" s="1"/>
      <c r="CY1381" s="1"/>
      <c r="CZ1381" s="1"/>
      <c r="DA1381" s="1"/>
      <c r="DB1381" s="1"/>
      <c r="DC1381" s="1"/>
      <c r="DD1381" s="1"/>
      <c r="DE1381" s="1"/>
      <c r="DF1381" s="1"/>
      <c r="DG1381" s="1"/>
      <c r="DH1381" s="1"/>
      <c r="DI1381" s="1"/>
      <c r="DJ1381" s="1"/>
      <c r="DK1381" s="1"/>
      <c r="DL1381" s="1"/>
      <c r="DM1381" s="1"/>
      <c r="DN1381" s="1"/>
      <c r="DO1381" s="1"/>
      <c r="DP1381" s="1"/>
      <c r="DQ1381" s="1"/>
      <c r="DR1381" s="1"/>
      <c r="DS1381" s="1"/>
      <c r="DT1381" s="1"/>
      <c r="DU1381" s="1"/>
      <c r="DV1381" s="1"/>
      <c r="DW1381" s="1"/>
      <c r="DX1381" s="1"/>
      <c r="DY1381" s="1"/>
      <c r="DZ1381" s="1"/>
      <c r="EA1381" s="1"/>
      <c r="EB1381" s="1"/>
      <c r="EC1381" s="1"/>
      <c r="ED1381" s="1"/>
      <c r="EE1381" s="1"/>
      <c r="EF1381" s="1"/>
      <c r="EG1381" s="1"/>
      <c r="EH1381" s="1"/>
      <c r="EI1381" s="1"/>
      <c r="EJ1381" s="1"/>
      <c r="EK1381" s="1"/>
      <c r="EL1381" s="1"/>
      <c r="EM1381" s="1"/>
      <c r="EN1381" s="1"/>
      <c r="EO1381" s="1"/>
      <c r="EP1381" s="1"/>
      <c r="EQ1381" s="1"/>
      <c r="ER1381" s="1"/>
      <c r="ES1381" s="1"/>
      <c r="ET1381" s="1"/>
      <c r="EU1381" s="1"/>
      <c r="EV1381" s="1"/>
      <c r="EW1381" s="1"/>
      <c r="EX1381" s="1"/>
      <c r="EY1381" s="1"/>
      <c r="EZ1381" s="1"/>
      <c r="FA1381" s="1"/>
      <c r="FB1381" s="1"/>
      <c r="FC1381" s="1"/>
      <c r="FD1381" s="1"/>
      <c r="FE1381" s="1"/>
      <c r="FF1381" s="1"/>
      <c r="FG1381" s="1"/>
      <c r="FH1381" s="1"/>
      <c r="FI1381" s="1"/>
      <c r="FJ1381" s="1"/>
      <c r="FK1381" s="1"/>
      <c r="FL1381" s="1"/>
      <c r="FM1381" s="1"/>
      <c r="FN1381" s="1"/>
      <c r="FO1381" s="1"/>
      <c r="FP1381" s="1"/>
      <c r="FQ1381" s="1"/>
      <c r="FR1381" s="1"/>
      <c r="FS1381" s="1"/>
      <c r="FT1381" s="1"/>
      <c r="FU1381" s="1"/>
      <c r="FV1381" s="1"/>
      <c r="FW1381" s="1"/>
      <c r="FX1381" s="1"/>
      <c r="FY1381" s="1"/>
      <c r="FZ1381" s="1"/>
      <c r="GA1381" s="1"/>
      <c r="GB1381" s="1"/>
      <c r="GC1381" s="1"/>
      <c r="GD1381" s="1"/>
      <c r="GE1381" s="1"/>
      <c r="GF1381" s="1"/>
      <c r="GG1381" s="1"/>
      <c r="GH1381" s="1"/>
      <c r="GI1381" s="1"/>
      <c r="GJ1381" s="1"/>
      <c r="GK1381" s="1"/>
      <c r="GL1381" s="1"/>
      <c r="GM1381" s="1"/>
      <c r="GN1381" s="1"/>
      <c r="GO1381" s="1"/>
      <c r="GP1381" s="1"/>
      <c r="GQ1381" s="1"/>
      <c r="GR1381" s="1"/>
      <c r="GS1381" s="1"/>
      <c r="GT1381" s="1"/>
      <c r="GU1381" s="1"/>
      <c r="GV1381" s="1"/>
      <c r="GW1381" s="1"/>
      <c r="GX1381" s="1"/>
      <c r="GY1381" s="1"/>
      <c r="GZ1381" s="1"/>
      <c r="HA1381" s="1"/>
      <c r="HB1381" s="1"/>
      <c r="HC1381" s="1"/>
      <c r="HD1381" s="1"/>
      <c r="HE1381" s="1"/>
      <c r="HF1381" s="1"/>
      <c r="HG1381" s="1"/>
      <c r="HH1381" s="1"/>
      <c r="HI1381" s="1"/>
      <c r="HJ1381" s="1"/>
      <c r="HK1381" s="1"/>
      <c r="HL1381" s="1"/>
      <c r="HM1381" s="1"/>
      <c r="HN1381" s="1"/>
      <c r="HO1381" s="1"/>
      <c r="HP1381" s="1"/>
      <c r="HQ1381" s="1"/>
      <c r="HR1381" s="1"/>
      <c r="HS1381" s="1"/>
      <c r="HT1381" s="1"/>
      <c r="HU1381" s="1"/>
      <c r="HV1381" s="1"/>
      <c r="HW1381" s="1"/>
      <c r="HX1381" s="1"/>
      <c r="HY1381" s="1"/>
      <c r="HZ1381" s="1"/>
      <c r="IA1381" s="1"/>
      <c r="IB1381" s="1"/>
      <c r="IC1381" s="1"/>
    </row>
    <row r="1382" s="112" customFormat="1" ht="17" customHeight="1" spans="1:237">
      <c r="A1382" s="22">
        <v>233</v>
      </c>
      <c r="B1382" s="183" t="s">
        <v>1546</v>
      </c>
      <c r="C1382" s="24">
        <f>SUM(C1383:C1385)</f>
        <v>0</v>
      </c>
      <c r="D1382" s="24">
        <f>SUM(D1383:D1385)</f>
        <v>0</v>
      </c>
      <c r="E1382" s="184"/>
      <c r="F1382" s="1"/>
      <c r="G1382" s="1"/>
      <c r="H1382" s="1"/>
      <c r="I1382" s="1"/>
      <c r="J1382" s="1"/>
      <c r="K1382" s="1"/>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1"/>
      <c r="AI1382" s="1"/>
      <c r="AJ1382" s="1"/>
      <c r="AK1382" s="1"/>
      <c r="AL1382" s="1"/>
      <c r="AM1382" s="1"/>
      <c r="AN1382" s="1"/>
      <c r="AO1382" s="1"/>
      <c r="AP1382" s="1"/>
      <c r="AQ1382" s="1"/>
      <c r="AR1382" s="1"/>
      <c r="AS1382" s="1"/>
      <c r="AT1382" s="1"/>
      <c r="AU1382" s="1"/>
      <c r="AV1382" s="1"/>
      <c r="AW1382" s="1"/>
      <c r="AX1382" s="1"/>
      <c r="AY1382" s="1"/>
      <c r="AZ1382" s="1"/>
      <c r="BA1382" s="1"/>
      <c r="BB1382" s="1"/>
      <c r="BC1382" s="1"/>
      <c r="BD1382" s="1"/>
      <c r="BE1382" s="1"/>
      <c r="BF1382" s="1"/>
      <c r="BG1382" s="1"/>
      <c r="BH1382" s="1"/>
      <c r="BI1382" s="1"/>
      <c r="BJ1382" s="1"/>
      <c r="BK1382" s="1"/>
      <c r="BL1382" s="1"/>
      <c r="BM1382" s="1"/>
      <c r="BN1382" s="1"/>
      <c r="BO1382" s="1"/>
      <c r="BP1382" s="1"/>
      <c r="BQ1382" s="1"/>
      <c r="BR1382" s="1"/>
      <c r="BS1382" s="1"/>
      <c r="BT1382" s="1"/>
      <c r="BU1382" s="1"/>
      <c r="BV1382" s="1"/>
      <c r="BW1382" s="1"/>
      <c r="BX1382" s="1"/>
      <c r="BY1382" s="1"/>
      <c r="BZ1382" s="1"/>
      <c r="CA1382" s="1"/>
      <c r="CB1382" s="1"/>
      <c r="CC1382" s="1"/>
      <c r="CD1382" s="1"/>
      <c r="CE1382" s="1"/>
      <c r="CF1382" s="1"/>
      <c r="CG1382" s="1"/>
      <c r="CH1382" s="1"/>
      <c r="CI1382" s="1"/>
      <c r="CJ1382" s="1"/>
      <c r="CK1382" s="1"/>
      <c r="CL1382" s="1"/>
      <c r="CM1382" s="1"/>
      <c r="CN1382" s="1"/>
      <c r="CO1382" s="1"/>
      <c r="CP1382" s="1"/>
      <c r="CQ1382" s="1"/>
      <c r="CR1382" s="1"/>
      <c r="CS1382" s="1"/>
      <c r="CT1382" s="1"/>
      <c r="CU1382" s="1"/>
      <c r="CV1382" s="1"/>
      <c r="CW1382" s="1"/>
      <c r="CX1382" s="1"/>
      <c r="CY1382" s="1"/>
      <c r="CZ1382" s="1"/>
      <c r="DA1382" s="1"/>
      <c r="DB1382" s="1"/>
      <c r="DC1382" s="1"/>
      <c r="DD1382" s="1"/>
      <c r="DE1382" s="1"/>
      <c r="DF1382" s="1"/>
      <c r="DG1382" s="1"/>
      <c r="DH1382" s="1"/>
      <c r="DI1382" s="1"/>
      <c r="DJ1382" s="1"/>
      <c r="DK1382" s="1"/>
      <c r="DL1382" s="1"/>
      <c r="DM1382" s="1"/>
      <c r="DN1382" s="1"/>
      <c r="DO1382" s="1"/>
      <c r="DP1382" s="1"/>
      <c r="DQ1382" s="1"/>
      <c r="DR1382" s="1"/>
      <c r="DS1382" s="1"/>
      <c r="DT1382" s="1"/>
      <c r="DU1382" s="1"/>
      <c r="DV1382" s="1"/>
      <c r="DW1382" s="1"/>
      <c r="DX1382" s="1"/>
      <c r="DY1382" s="1"/>
      <c r="DZ1382" s="1"/>
      <c r="EA1382" s="1"/>
      <c r="EB1382" s="1"/>
      <c r="EC1382" s="1"/>
      <c r="ED1382" s="1"/>
      <c r="EE1382" s="1"/>
      <c r="EF1382" s="1"/>
      <c r="EG1382" s="1"/>
      <c r="EH1382" s="1"/>
      <c r="EI1382" s="1"/>
      <c r="EJ1382" s="1"/>
      <c r="EK1382" s="1"/>
      <c r="EL1382" s="1"/>
      <c r="EM1382" s="1"/>
      <c r="EN1382" s="1"/>
      <c r="EO1382" s="1"/>
      <c r="EP1382" s="1"/>
      <c r="EQ1382" s="1"/>
      <c r="ER1382" s="1"/>
      <c r="ES1382" s="1"/>
      <c r="ET1382" s="1"/>
      <c r="EU1382" s="1"/>
      <c r="EV1382" s="1"/>
      <c r="EW1382" s="1"/>
      <c r="EX1382" s="1"/>
      <c r="EY1382" s="1"/>
      <c r="EZ1382" s="1"/>
      <c r="FA1382" s="1"/>
      <c r="FB1382" s="1"/>
      <c r="FC1382" s="1"/>
      <c r="FD1382" s="1"/>
      <c r="FE1382" s="1"/>
      <c r="FF1382" s="1"/>
      <c r="FG1382" s="1"/>
      <c r="FH1382" s="1"/>
      <c r="FI1382" s="1"/>
      <c r="FJ1382" s="1"/>
      <c r="FK1382" s="1"/>
      <c r="FL1382" s="1"/>
      <c r="FM1382" s="1"/>
      <c r="FN1382" s="1"/>
      <c r="FO1382" s="1"/>
      <c r="FP1382" s="1"/>
      <c r="FQ1382" s="1"/>
      <c r="FR1382" s="1"/>
      <c r="FS1382" s="1"/>
      <c r="FT1382" s="1"/>
      <c r="FU1382" s="1"/>
      <c r="FV1382" s="1"/>
      <c r="FW1382" s="1"/>
      <c r="FX1382" s="1"/>
      <c r="FY1382" s="1"/>
      <c r="FZ1382" s="1"/>
      <c r="GA1382" s="1"/>
      <c r="GB1382" s="1"/>
      <c r="GC1382" s="1"/>
      <c r="GD1382" s="1"/>
      <c r="GE1382" s="1"/>
      <c r="GF1382" s="1"/>
      <c r="GG1382" s="1"/>
      <c r="GH1382" s="1"/>
      <c r="GI1382" s="1"/>
      <c r="GJ1382" s="1"/>
      <c r="GK1382" s="1"/>
      <c r="GL1382" s="1"/>
      <c r="GM1382" s="1"/>
      <c r="GN1382" s="1"/>
      <c r="GO1382" s="1"/>
      <c r="GP1382" s="1"/>
      <c r="GQ1382" s="1"/>
      <c r="GR1382" s="1"/>
      <c r="GS1382" s="1"/>
      <c r="GT1382" s="1"/>
      <c r="GU1382" s="1"/>
      <c r="GV1382" s="1"/>
      <c r="GW1382" s="1"/>
      <c r="GX1382" s="1"/>
      <c r="GY1382" s="1"/>
      <c r="GZ1382" s="1"/>
      <c r="HA1382" s="1"/>
      <c r="HB1382" s="1"/>
      <c r="HC1382" s="1"/>
      <c r="HD1382" s="1"/>
      <c r="HE1382" s="1"/>
      <c r="HF1382" s="1"/>
      <c r="HG1382" s="1"/>
      <c r="HH1382" s="1"/>
      <c r="HI1382" s="1"/>
      <c r="HJ1382" s="1"/>
      <c r="HK1382" s="1"/>
      <c r="HL1382" s="1"/>
      <c r="HM1382" s="1"/>
      <c r="HN1382" s="1"/>
      <c r="HO1382" s="1"/>
      <c r="HP1382" s="1"/>
      <c r="HQ1382" s="1"/>
      <c r="HR1382" s="1"/>
      <c r="HS1382" s="1"/>
      <c r="HT1382" s="1"/>
      <c r="HU1382" s="1"/>
      <c r="HV1382" s="1"/>
      <c r="HW1382" s="1"/>
      <c r="HX1382" s="1"/>
      <c r="HY1382" s="1"/>
      <c r="HZ1382" s="1"/>
      <c r="IA1382" s="1"/>
      <c r="IB1382" s="1"/>
      <c r="IC1382" s="1"/>
    </row>
    <row r="1383" s="112" customFormat="1" ht="17" customHeight="1" spans="1:237">
      <c r="A1383" s="22">
        <v>23301</v>
      </c>
      <c r="B1383" s="183" t="s">
        <v>1547</v>
      </c>
      <c r="C1383" s="191"/>
      <c r="D1383" s="24"/>
      <c r="E1383" s="184"/>
      <c r="F1383" s="1"/>
      <c r="G1383" s="1"/>
      <c r="H1383" s="1"/>
      <c r="I1383" s="1"/>
      <c r="J1383" s="1"/>
      <c r="K1383" s="1"/>
      <c r="L1383" s="1"/>
      <c r="M1383" s="1"/>
      <c r="N1383" s="1"/>
      <c r="O1383" s="1"/>
      <c r="P1383" s="1"/>
      <c r="Q1383" s="1"/>
      <c r="R1383" s="1"/>
      <c r="S1383" s="1"/>
      <c r="T1383" s="1"/>
      <c r="U1383" s="1"/>
      <c r="V1383" s="1"/>
      <c r="W1383" s="1"/>
      <c r="X1383" s="1"/>
      <c r="Y1383" s="1"/>
      <c r="Z1383" s="1"/>
      <c r="AA1383" s="1"/>
      <c r="AB1383" s="1"/>
      <c r="AC1383" s="1"/>
      <c r="AD1383" s="1"/>
      <c r="AE1383" s="1"/>
      <c r="AF1383" s="1"/>
      <c r="AG1383" s="1"/>
      <c r="AH1383" s="1"/>
      <c r="AI1383" s="1"/>
      <c r="AJ1383" s="1"/>
      <c r="AK1383" s="1"/>
      <c r="AL1383" s="1"/>
      <c r="AM1383" s="1"/>
      <c r="AN1383" s="1"/>
      <c r="AO1383" s="1"/>
      <c r="AP1383" s="1"/>
      <c r="AQ1383" s="1"/>
      <c r="AR1383" s="1"/>
      <c r="AS1383" s="1"/>
      <c r="AT1383" s="1"/>
      <c r="AU1383" s="1"/>
      <c r="AV1383" s="1"/>
      <c r="AW1383" s="1"/>
      <c r="AX1383" s="1"/>
      <c r="AY1383" s="1"/>
      <c r="AZ1383" s="1"/>
      <c r="BA1383" s="1"/>
      <c r="BB1383" s="1"/>
      <c r="BC1383" s="1"/>
      <c r="BD1383" s="1"/>
      <c r="BE1383" s="1"/>
      <c r="BF1383" s="1"/>
      <c r="BG1383" s="1"/>
      <c r="BH1383" s="1"/>
      <c r="BI1383" s="1"/>
      <c r="BJ1383" s="1"/>
      <c r="BK1383" s="1"/>
      <c r="BL1383" s="1"/>
      <c r="BM1383" s="1"/>
      <c r="BN1383" s="1"/>
      <c r="BO1383" s="1"/>
      <c r="BP1383" s="1"/>
      <c r="BQ1383" s="1"/>
      <c r="BR1383" s="1"/>
      <c r="BS1383" s="1"/>
      <c r="BT1383" s="1"/>
      <c r="BU1383" s="1"/>
      <c r="BV1383" s="1"/>
      <c r="BW1383" s="1"/>
      <c r="BX1383" s="1"/>
      <c r="BY1383" s="1"/>
      <c r="BZ1383" s="1"/>
      <c r="CA1383" s="1"/>
      <c r="CB1383" s="1"/>
      <c r="CC1383" s="1"/>
      <c r="CD1383" s="1"/>
      <c r="CE1383" s="1"/>
      <c r="CF1383" s="1"/>
      <c r="CG1383" s="1"/>
      <c r="CH1383" s="1"/>
      <c r="CI1383" s="1"/>
      <c r="CJ1383" s="1"/>
      <c r="CK1383" s="1"/>
      <c r="CL1383" s="1"/>
      <c r="CM1383" s="1"/>
      <c r="CN1383" s="1"/>
      <c r="CO1383" s="1"/>
      <c r="CP1383" s="1"/>
      <c r="CQ1383" s="1"/>
      <c r="CR1383" s="1"/>
      <c r="CS1383" s="1"/>
      <c r="CT1383" s="1"/>
      <c r="CU1383" s="1"/>
      <c r="CV1383" s="1"/>
      <c r="CW1383" s="1"/>
      <c r="CX1383" s="1"/>
      <c r="CY1383" s="1"/>
      <c r="CZ1383" s="1"/>
      <c r="DA1383" s="1"/>
      <c r="DB1383" s="1"/>
      <c r="DC1383" s="1"/>
      <c r="DD1383" s="1"/>
      <c r="DE1383" s="1"/>
      <c r="DF1383" s="1"/>
      <c r="DG1383" s="1"/>
      <c r="DH1383" s="1"/>
      <c r="DI1383" s="1"/>
      <c r="DJ1383" s="1"/>
      <c r="DK1383" s="1"/>
      <c r="DL1383" s="1"/>
      <c r="DM1383" s="1"/>
      <c r="DN1383" s="1"/>
      <c r="DO1383" s="1"/>
      <c r="DP1383" s="1"/>
      <c r="DQ1383" s="1"/>
      <c r="DR1383" s="1"/>
      <c r="DS1383" s="1"/>
      <c r="DT1383" s="1"/>
      <c r="DU1383" s="1"/>
      <c r="DV1383" s="1"/>
      <c r="DW1383" s="1"/>
      <c r="DX1383" s="1"/>
      <c r="DY1383" s="1"/>
      <c r="DZ1383" s="1"/>
      <c r="EA1383" s="1"/>
      <c r="EB1383" s="1"/>
      <c r="EC1383" s="1"/>
      <c r="ED1383" s="1"/>
      <c r="EE1383" s="1"/>
      <c r="EF1383" s="1"/>
      <c r="EG1383" s="1"/>
      <c r="EH1383" s="1"/>
      <c r="EI1383" s="1"/>
      <c r="EJ1383" s="1"/>
      <c r="EK1383" s="1"/>
      <c r="EL1383" s="1"/>
      <c r="EM1383" s="1"/>
      <c r="EN1383" s="1"/>
      <c r="EO1383" s="1"/>
      <c r="EP1383" s="1"/>
      <c r="EQ1383" s="1"/>
      <c r="ER1383" s="1"/>
      <c r="ES1383" s="1"/>
      <c r="ET1383" s="1"/>
      <c r="EU1383" s="1"/>
      <c r="EV1383" s="1"/>
      <c r="EW1383" s="1"/>
      <c r="EX1383" s="1"/>
      <c r="EY1383" s="1"/>
      <c r="EZ1383" s="1"/>
      <c r="FA1383" s="1"/>
      <c r="FB1383" s="1"/>
      <c r="FC1383" s="1"/>
      <c r="FD1383" s="1"/>
      <c r="FE1383" s="1"/>
      <c r="FF1383" s="1"/>
      <c r="FG1383" s="1"/>
      <c r="FH1383" s="1"/>
      <c r="FI1383" s="1"/>
      <c r="FJ1383" s="1"/>
      <c r="FK1383" s="1"/>
      <c r="FL1383" s="1"/>
      <c r="FM1383" s="1"/>
      <c r="FN1383" s="1"/>
      <c r="FO1383" s="1"/>
      <c r="FP1383" s="1"/>
      <c r="FQ1383" s="1"/>
      <c r="FR1383" s="1"/>
      <c r="FS1383" s="1"/>
      <c r="FT1383" s="1"/>
      <c r="FU1383" s="1"/>
      <c r="FV1383" s="1"/>
      <c r="FW1383" s="1"/>
      <c r="FX1383" s="1"/>
      <c r="FY1383" s="1"/>
      <c r="FZ1383" s="1"/>
      <c r="GA1383" s="1"/>
      <c r="GB1383" s="1"/>
      <c r="GC1383" s="1"/>
      <c r="GD1383" s="1"/>
      <c r="GE1383" s="1"/>
      <c r="GF1383" s="1"/>
      <c r="GG1383" s="1"/>
      <c r="GH1383" s="1"/>
      <c r="GI1383" s="1"/>
      <c r="GJ1383" s="1"/>
      <c r="GK1383" s="1"/>
      <c r="GL1383" s="1"/>
      <c r="GM1383" s="1"/>
      <c r="GN1383" s="1"/>
      <c r="GO1383" s="1"/>
      <c r="GP1383" s="1"/>
      <c r="GQ1383" s="1"/>
      <c r="GR1383" s="1"/>
      <c r="GS1383" s="1"/>
      <c r="GT1383" s="1"/>
      <c r="GU1383" s="1"/>
      <c r="GV1383" s="1"/>
      <c r="GW1383" s="1"/>
      <c r="GX1383" s="1"/>
      <c r="GY1383" s="1"/>
      <c r="GZ1383" s="1"/>
      <c r="HA1383" s="1"/>
      <c r="HB1383" s="1"/>
      <c r="HC1383" s="1"/>
      <c r="HD1383" s="1"/>
      <c r="HE1383" s="1"/>
      <c r="HF1383" s="1"/>
      <c r="HG1383" s="1"/>
      <c r="HH1383" s="1"/>
      <c r="HI1383" s="1"/>
      <c r="HJ1383" s="1"/>
      <c r="HK1383" s="1"/>
      <c r="HL1383" s="1"/>
      <c r="HM1383" s="1"/>
      <c r="HN1383" s="1"/>
      <c r="HO1383" s="1"/>
      <c r="HP1383" s="1"/>
      <c r="HQ1383" s="1"/>
      <c r="HR1383" s="1"/>
      <c r="HS1383" s="1"/>
      <c r="HT1383" s="1"/>
      <c r="HU1383" s="1"/>
      <c r="HV1383" s="1"/>
      <c r="HW1383" s="1"/>
      <c r="HX1383" s="1"/>
      <c r="HY1383" s="1"/>
      <c r="HZ1383" s="1"/>
      <c r="IA1383" s="1"/>
      <c r="IB1383" s="1"/>
      <c r="IC1383" s="1"/>
    </row>
    <row r="1384" s="112" customFormat="1" ht="17" customHeight="1" spans="1:237">
      <c r="A1384" s="22">
        <v>23302</v>
      </c>
      <c r="B1384" s="183" t="s">
        <v>1548</v>
      </c>
      <c r="C1384" s="191"/>
      <c r="D1384" s="24"/>
      <c r="E1384" s="184"/>
      <c r="F1384" s="1"/>
      <c r="G1384" s="1"/>
      <c r="H1384" s="1"/>
      <c r="I1384" s="1"/>
      <c r="J1384" s="1"/>
      <c r="K1384" s="1"/>
      <c r="L1384" s="1"/>
      <c r="M1384" s="1"/>
      <c r="N1384" s="1"/>
      <c r="O1384" s="1"/>
      <c r="P1384" s="1"/>
      <c r="Q1384" s="1"/>
      <c r="R1384" s="1"/>
      <c r="S1384" s="1"/>
      <c r="T1384" s="1"/>
      <c r="U1384" s="1"/>
      <c r="V1384" s="1"/>
      <c r="W1384" s="1"/>
      <c r="X1384" s="1"/>
      <c r="Y1384" s="1"/>
      <c r="Z1384" s="1"/>
      <c r="AA1384" s="1"/>
      <c r="AB1384" s="1"/>
      <c r="AC1384" s="1"/>
      <c r="AD1384" s="1"/>
      <c r="AE1384" s="1"/>
      <c r="AF1384" s="1"/>
      <c r="AG1384" s="1"/>
      <c r="AH1384" s="1"/>
      <c r="AI1384" s="1"/>
      <c r="AJ1384" s="1"/>
      <c r="AK1384" s="1"/>
      <c r="AL1384" s="1"/>
      <c r="AM1384" s="1"/>
      <c r="AN1384" s="1"/>
      <c r="AO1384" s="1"/>
      <c r="AP1384" s="1"/>
      <c r="AQ1384" s="1"/>
      <c r="AR1384" s="1"/>
      <c r="AS1384" s="1"/>
      <c r="AT1384" s="1"/>
      <c r="AU1384" s="1"/>
      <c r="AV1384" s="1"/>
      <c r="AW1384" s="1"/>
      <c r="AX1384" s="1"/>
      <c r="AY1384" s="1"/>
      <c r="AZ1384" s="1"/>
      <c r="BA1384" s="1"/>
      <c r="BB1384" s="1"/>
      <c r="BC1384" s="1"/>
      <c r="BD1384" s="1"/>
      <c r="BE1384" s="1"/>
      <c r="BF1384" s="1"/>
      <c r="BG1384" s="1"/>
      <c r="BH1384" s="1"/>
      <c r="BI1384" s="1"/>
      <c r="BJ1384" s="1"/>
      <c r="BK1384" s="1"/>
      <c r="BL1384" s="1"/>
      <c r="BM1384" s="1"/>
      <c r="BN1384" s="1"/>
      <c r="BO1384" s="1"/>
      <c r="BP1384" s="1"/>
      <c r="BQ1384" s="1"/>
      <c r="BR1384" s="1"/>
      <c r="BS1384" s="1"/>
      <c r="BT1384" s="1"/>
      <c r="BU1384" s="1"/>
      <c r="BV1384" s="1"/>
      <c r="BW1384" s="1"/>
      <c r="BX1384" s="1"/>
      <c r="BY1384" s="1"/>
      <c r="BZ1384" s="1"/>
      <c r="CA1384" s="1"/>
      <c r="CB1384" s="1"/>
      <c r="CC1384" s="1"/>
      <c r="CD1384" s="1"/>
      <c r="CE1384" s="1"/>
      <c r="CF1384" s="1"/>
      <c r="CG1384" s="1"/>
      <c r="CH1384" s="1"/>
      <c r="CI1384" s="1"/>
      <c r="CJ1384" s="1"/>
      <c r="CK1384" s="1"/>
      <c r="CL1384" s="1"/>
      <c r="CM1384" s="1"/>
      <c r="CN1384" s="1"/>
      <c r="CO1384" s="1"/>
      <c r="CP1384" s="1"/>
      <c r="CQ1384" s="1"/>
      <c r="CR1384" s="1"/>
      <c r="CS1384" s="1"/>
      <c r="CT1384" s="1"/>
      <c r="CU1384" s="1"/>
      <c r="CV1384" s="1"/>
      <c r="CW1384" s="1"/>
      <c r="CX1384" s="1"/>
      <c r="CY1384" s="1"/>
      <c r="CZ1384" s="1"/>
      <c r="DA1384" s="1"/>
      <c r="DB1384" s="1"/>
      <c r="DC1384" s="1"/>
      <c r="DD1384" s="1"/>
      <c r="DE1384" s="1"/>
      <c r="DF1384" s="1"/>
      <c r="DG1384" s="1"/>
      <c r="DH1384" s="1"/>
      <c r="DI1384" s="1"/>
      <c r="DJ1384" s="1"/>
      <c r="DK1384" s="1"/>
      <c r="DL1384" s="1"/>
      <c r="DM1384" s="1"/>
      <c r="DN1384" s="1"/>
      <c r="DO1384" s="1"/>
      <c r="DP1384" s="1"/>
      <c r="DQ1384" s="1"/>
      <c r="DR1384" s="1"/>
      <c r="DS1384" s="1"/>
      <c r="DT1384" s="1"/>
      <c r="DU1384" s="1"/>
      <c r="DV1384" s="1"/>
      <c r="DW1384" s="1"/>
      <c r="DX1384" s="1"/>
      <c r="DY1384" s="1"/>
      <c r="DZ1384" s="1"/>
      <c r="EA1384" s="1"/>
      <c r="EB1384" s="1"/>
      <c r="EC1384" s="1"/>
      <c r="ED1384" s="1"/>
      <c r="EE1384" s="1"/>
      <c r="EF1384" s="1"/>
      <c r="EG1384" s="1"/>
      <c r="EH1384" s="1"/>
      <c r="EI1384" s="1"/>
      <c r="EJ1384" s="1"/>
      <c r="EK1384" s="1"/>
      <c r="EL1384" s="1"/>
      <c r="EM1384" s="1"/>
      <c r="EN1384" s="1"/>
      <c r="EO1384" s="1"/>
      <c r="EP1384" s="1"/>
      <c r="EQ1384" s="1"/>
      <c r="ER1384" s="1"/>
      <c r="ES1384" s="1"/>
      <c r="ET1384" s="1"/>
      <c r="EU1384" s="1"/>
      <c r="EV1384" s="1"/>
      <c r="EW1384" s="1"/>
      <c r="EX1384" s="1"/>
      <c r="EY1384" s="1"/>
      <c r="EZ1384" s="1"/>
      <c r="FA1384" s="1"/>
      <c r="FB1384" s="1"/>
      <c r="FC1384" s="1"/>
      <c r="FD1384" s="1"/>
      <c r="FE1384" s="1"/>
      <c r="FF1384" s="1"/>
      <c r="FG1384" s="1"/>
      <c r="FH1384" s="1"/>
      <c r="FI1384" s="1"/>
      <c r="FJ1384" s="1"/>
      <c r="FK1384" s="1"/>
      <c r="FL1384" s="1"/>
      <c r="FM1384" s="1"/>
      <c r="FN1384" s="1"/>
      <c r="FO1384" s="1"/>
      <c r="FP1384" s="1"/>
      <c r="FQ1384" s="1"/>
      <c r="FR1384" s="1"/>
      <c r="FS1384" s="1"/>
      <c r="FT1384" s="1"/>
      <c r="FU1384" s="1"/>
      <c r="FV1384" s="1"/>
      <c r="FW1384" s="1"/>
      <c r="FX1384" s="1"/>
      <c r="FY1384" s="1"/>
      <c r="FZ1384" s="1"/>
      <c r="GA1384" s="1"/>
      <c r="GB1384" s="1"/>
      <c r="GC1384" s="1"/>
      <c r="GD1384" s="1"/>
      <c r="GE1384" s="1"/>
      <c r="GF1384" s="1"/>
      <c r="GG1384" s="1"/>
      <c r="GH1384" s="1"/>
      <c r="GI1384" s="1"/>
      <c r="GJ1384" s="1"/>
      <c r="GK1384" s="1"/>
      <c r="GL1384" s="1"/>
      <c r="GM1384" s="1"/>
      <c r="GN1384" s="1"/>
      <c r="GO1384" s="1"/>
      <c r="GP1384" s="1"/>
      <c r="GQ1384" s="1"/>
      <c r="GR1384" s="1"/>
      <c r="GS1384" s="1"/>
      <c r="GT1384" s="1"/>
      <c r="GU1384" s="1"/>
      <c r="GV1384" s="1"/>
      <c r="GW1384" s="1"/>
      <c r="GX1384" s="1"/>
      <c r="GY1384" s="1"/>
      <c r="GZ1384" s="1"/>
      <c r="HA1384" s="1"/>
      <c r="HB1384" s="1"/>
      <c r="HC1384" s="1"/>
      <c r="HD1384" s="1"/>
      <c r="HE1384" s="1"/>
      <c r="HF1384" s="1"/>
      <c r="HG1384" s="1"/>
      <c r="HH1384" s="1"/>
      <c r="HI1384" s="1"/>
      <c r="HJ1384" s="1"/>
      <c r="HK1384" s="1"/>
      <c r="HL1384" s="1"/>
      <c r="HM1384" s="1"/>
      <c r="HN1384" s="1"/>
      <c r="HO1384" s="1"/>
      <c r="HP1384" s="1"/>
      <c r="HQ1384" s="1"/>
      <c r="HR1384" s="1"/>
      <c r="HS1384" s="1"/>
      <c r="HT1384" s="1"/>
      <c r="HU1384" s="1"/>
      <c r="HV1384" s="1"/>
      <c r="HW1384" s="1"/>
      <c r="HX1384" s="1"/>
      <c r="HY1384" s="1"/>
      <c r="HZ1384" s="1"/>
      <c r="IA1384" s="1"/>
      <c r="IB1384" s="1"/>
      <c r="IC1384" s="1"/>
    </row>
    <row r="1385" s="112" customFormat="1" ht="17" customHeight="1" spans="1:237">
      <c r="A1385" s="22">
        <v>23303</v>
      </c>
      <c r="B1385" s="183" t="s">
        <v>1549</v>
      </c>
      <c r="C1385" s="191"/>
      <c r="D1385" s="24"/>
      <c r="E1385" s="184"/>
      <c r="F1385" s="1"/>
      <c r="G1385" s="1"/>
      <c r="H1385" s="1"/>
      <c r="I1385" s="1"/>
      <c r="J1385" s="1"/>
      <c r="K1385" s="1"/>
      <c r="L1385" s="1"/>
      <c r="M1385" s="1"/>
      <c r="N1385" s="1"/>
      <c r="O1385" s="1"/>
      <c r="P1385" s="1"/>
      <c r="Q1385" s="1"/>
      <c r="R1385" s="1"/>
      <c r="S1385" s="1"/>
      <c r="T1385" s="1"/>
      <c r="U1385" s="1"/>
      <c r="V1385" s="1"/>
      <c r="W1385" s="1"/>
      <c r="X1385" s="1"/>
      <c r="Y1385" s="1"/>
      <c r="Z1385" s="1"/>
      <c r="AA1385" s="1"/>
      <c r="AB1385" s="1"/>
      <c r="AC1385" s="1"/>
      <c r="AD1385" s="1"/>
      <c r="AE1385" s="1"/>
      <c r="AF1385" s="1"/>
      <c r="AG1385" s="1"/>
      <c r="AH1385" s="1"/>
      <c r="AI1385" s="1"/>
      <c r="AJ1385" s="1"/>
      <c r="AK1385" s="1"/>
      <c r="AL1385" s="1"/>
      <c r="AM1385" s="1"/>
      <c r="AN1385" s="1"/>
      <c r="AO1385" s="1"/>
      <c r="AP1385" s="1"/>
      <c r="AQ1385" s="1"/>
      <c r="AR1385" s="1"/>
      <c r="AS1385" s="1"/>
      <c r="AT1385" s="1"/>
      <c r="AU1385" s="1"/>
      <c r="AV1385" s="1"/>
      <c r="AW1385" s="1"/>
      <c r="AX1385" s="1"/>
      <c r="AY1385" s="1"/>
      <c r="AZ1385" s="1"/>
      <c r="BA1385" s="1"/>
      <c r="BB1385" s="1"/>
      <c r="BC1385" s="1"/>
      <c r="BD1385" s="1"/>
      <c r="BE1385" s="1"/>
      <c r="BF1385" s="1"/>
      <c r="BG1385" s="1"/>
      <c r="BH1385" s="1"/>
      <c r="BI1385" s="1"/>
      <c r="BJ1385" s="1"/>
      <c r="BK1385" s="1"/>
      <c r="BL1385" s="1"/>
      <c r="BM1385" s="1"/>
      <c r="BN1385" s="1"/>
      <c r="BO1385" s="1"/>
      <c r="BP1385" s="1"/>
      <c r="BQ1385" s="1"/>
      <c r="BR1385" s="1"/>
      <c r="BS1385" s="1"/>
      <c r="BT1385" s="1"/>
      <c r="BU1385" s="1"/>
      <c r="BV1385" s="1"/>
      <c r="BW1385" s="1"/>
      <c r="BX1385" s="1"/>
      <c r="BY1385" s="1"/>
      <c r="BZ1385" s="1"/>
      <c r="CA1385" s="1"/>
      <c r="CB1385" s="1"/>
      <c r="CC1385" s="1"/>
      <c r="CD1385" s="1"/>
      <c r="CE1385" s="1"/>
      <c r="CF1385" s="1"/>
      <c r="CG1385" s="1"/>
      <c r="CH1385" s="1"/>
      <c r="CI1385" s="1"/>
      <c r="CJ1385" s="1"/>
      <c r="CK1385" s="1"/>
      <c r="CL1385" s="1"/>
      <c r="CM1385" s="1"/>
      <c r="CN1385" s="1"/>
      <c r="CO1385" s="1"/>
      <c r="CP1385" s="1"/>
      <c r="CQ1385" s="1"/>
      <c r="CR1385" s="1"/>
      <c r="CS1385" s="1"/>
      <c r="CT1385" s="1"/>
      <c r="CU1385" s="1"/>
      <c r="CV1385" s="1"/>
      <c r="CW1385" s="1"/>
      <c r="CX1385" s="1"/>
      <c r="CY1385" s="1"/>
      <c r="CZ1385" s="1"/>
      <c r="DA1385" s="1"/>
      <c r="DB1385" s="1"/>
      <c r="DC1385" s="1"/>
      <c r="DD1385" s="1"/>
      <c r="DE1385" s="1"/>
      <c r="DF1385" s="1"/>
      <c r="DG1385" s="1"/>
      <c r="DH1385" s="1"/>
      <c r="DI1385" s="1"/>
      <c r="DJ1385" s="1"/>
      <c r="DK1385" s="1"/>
      <c r="DL1385" s="1"/>
      <c r="DM1385" s="1"/>
      <c r="DN1385" s="1"/>
      <c r="DO1385" s="1"/>
      <c r="DP1385" s="1"/>
      <c r="DQ1385" s="1"/>
      <c r="DR1385" s="1"/>
      <c r="DS1385" s="1"/>
      <c r="DT1385" s="1"/>
      <c r="DU1385" s="1"/>
      <c r="DV1385" s="1"/>
      <c r="DW1385" s="1"/>
      <c r="DX1385" s="1"/>
      <c r="DY1385" s="1"/>
      <c r="DZ1385" s="1"/>
      <c r="EA1385" s="1"/>
      <c r="EB1385" s="1"/>
      <c r="EC1385" s="1"/>
      <c r="ED1385" s="1"/>
      <c r="EE1385" s="1"/>
      <c r="EF1385" s="1"/>
      <c r="EG1385" s="1"/>
      <c r="EH1385" s="1"/>
      <c r="EI1385" s="1"/>
      <c r="EJ1385" s="1"/>
      <c r="EK1385" s="1"/>
      <c r="EL1385" s="1"/>
      <c r="EM1385" s="1"/>
      <c r="EN1385" s="1"/>
      <c r="EO1385" s="1"/>
      <c r="EP1385" s="1"/>
      <c r="EQ1385" s="1"/>
      <c r="ER1385" s="1"/>
      <c r="ES1385" s="1"/>
      <c r="ET1385" s="1"/>
      <c r="EU1385" s="1"/>
      <c r="EV1385" s="1"/>
      <c r="EW1385" s="1"/>
      <c r="EX1385" s="1"/>
      <c r="EY1385" s="1"/>
      <c r="EZ1385" s="1"/>
      <c r="FA1385" s="1"/>
      <c r="FB1385" s="1"/>
      <c r="FC1385" s="1"/>
      <c r="FD1385" s="1"/>
      <c r="FE1385" s="1"/>
      <c r="FF1385" s="1"/>
      <c r="FG1385" s="1"/>
      <c r="FH1385" s="1"/>
      <c r="FI1385" s="1"/>
      <c r="FJ1385" s="1"/>
      <c r="FK1385" s="1"/>
      <c r="FL1385" s="1"/>
      <c r="FM1385" s="1"/>
      <c r="FN1385" s="1"/>
      <c r="FO1385" s="1"/>
      <c r="FP1385" s="1"/>
      <c r="FQ1385" s="1"/>
      <c r="FR1385" s="1"/>
      <c r="FS1385" s="1"/>
      <c r="FT1385" s="1"/>
      <c r="FU1385" s="1"/>
      <c r="FV1385" s="1"/>
      <c r="FW1385" s="1"/>
      <c r="FX1385" s="1"/>
      <c r="FY1385" s="1"/>
      <c r="FZ1385" s="1"/>
      <c r="GA1385" s="1"/>
      <c r="GB1385" s="1"/>
      <c r="GC1385" s="1"/>
      <c r="GD1385" s="1"/>
      <c r="GE1385" s="1"/>
      <c r="GF1385" s="1"/>
      <c r="GG1385" s="1"/>
      <c r="GH1385" s="1"/>
      <c r="GI1385" s="1"/>
      <c r="GJ1385" s="1"/>
      <c r="GK1385" s="1"/>
      <c r="GL1385" s="1"/>
      <c r="GM1385" s="1"/>
      <c r="GN1385" s="1"/>
      <c r="GO1385" s="1"/>
      <c r="GP1385" s="1"/>
      <c r="GQ1385" s="1"/>
      <c r="GR1385" s="1"/>
      <c r="GS1385" s="1"/>
      <c r="GT1385" s="1"/>
      <c r="GU1385" s="1"/>
      <c r="GV1385" s="1"/>
      <c r="GW1385" s="1"/>
      <c r="GX1385" s="1"/>
      <c r="GY1385" s="1"/>
      <c r="GZ1385" s="1"/>
      <c r="HA1385" s="1"/>
      <c r="HB1385" s="1"/>
      <c r="HC1385" s="1"/>
      <c r="HD1385" s="1"/>
      <c r="HE1385" s="1"/>
      <c r="HF1385" s="1"/>
      <c r="HG1385" s="1"/>
      <c r="HH1385" s="1"/>
      <c r="HI1385" s="1"/>
      <c r="HJ1385" s="1"/>
      <c r="HK1385" s="1"/>
      <c r="HL1385" s="1"/>
      <c r="HM1385" s="1"/>
      <c r="HN1385" s="1"/>
      <c r="HO1385" s="1"/>
      <c r="HP1385" s="1"/>
      <c r="HQ1385" s="1"/>
      <c r="HR1385" s="1"/>
      <c r="HS1385" s="1"/>
      <c r="HT1385" s="1"/>
      <c r="HU1385" s="1"/>
      <c r="HV1385" s="1"/>
      <c r="HW1385" s="1"/>
      <c r="HX1385" s="1"/>
      <c r="HY1385" s="1"/>
      <c r="HZ1385" s="1"/>
      <c r="IA1385" s="1"/>
      <c r="IB1385" s="1"/>
      <c r="IC1385" s="1"/>
    </row>
    <row r="1386" s="112" customFormat="1" ht="17" customHeight="1" spans="1:237">
      <c r="A1386" s="22"/>
      <c r="B1386" s="185"/>
      <c r="C1386" s="186"/>
      <c r="D1386" s="24"/>
      <c r="E1386" s="184"/>
      <c r="F1386" s="1"/>
      <c r="G1386" s="1"/>
      <c r="H1386" s="1"/>
      <c r="I1386" s="1"/>
      <c r="J1386" s="1"/>
      <c r="K1386" s="1"/>
      <c r="L1386" s="1"/>
      <c r="M1386" s="1"/>
      <c r="N1386" s="1"/>
      <c r="O1386" s="1"/>
      <c r="P1386" s="1"/>
      <c r="Q1386" s="1"/>
      <c r="R1386" s="1"/>
      <c r="S1386" s="1"/>
      <c r="T1386" s="1"/>
      <c r="U1386" s="1"/>
      <c r="V1386" s="1"/>
      <c r="W1386" s="1"/>
      <c r="X1386" s="1"/>
      <c r="Y1386" s="1"/>
      <c r="Z1386" s="1"/>
      <c r="AA1386" s="1"/>
      <c r="AB1386" s="1"/>
      <c r="AC1386" s="1"/>
      <c r="AD1386" s="1"/>
      <c r="AE1386" s="1"/>
      <c r="AF1386" s="1"/>
      <c r="AG1386" s="1"/>
      <c r="AH1386" s="1"/>
      <c r="AI1386" s="1"/>
      <c r="AJ1386" s="1"/>
      <c r="AK1386" s="1"/>
      <c r="AL1386" s="1"/>
      <c r="AM1386" s="1"/>
      <c r="AN1386" s="1"/>
      <c r="AO1386" s="1"/>
      <c r="AP1386" s="1"/>
      <c r="AQ1386" s="1"/>
      <c r="AR1386" s="1"/>
      <c r="AS1386" s="1"/>
      <c r="AT1386" s="1"/>
      <c r="AU1386" s="1"/>
      <c r="AV1386" s="1"/>
      <c r="AW1386" s="1"/>
      <c r="AX1386" s="1"/>
      <c r="AY1386" s="1"/>
      <c r="AZ1386" s="1"/>
      <c r="BA1386" s="1"/>
      <c r="BB1386" s="1"/>
      <c r="BC1386" s="1"/>
      <c r="BD1386" s="1"/>
      <c r="BE1386" s="1"/>
      <c r="BF1386" s="1"/>
      <c r="BG1386" s="1"/>
      <c r="BH1386" s="1"/>
      <c r="BI1386" s="1"/>
      <c r="BJ1386" s="1"/>
      <c r="BK1386" s="1"/>
      <c r="BL1386" s="1"/>
      <c r="BM1386" s="1"/>
      <c r="BN1386" s="1"/>
      <c r="BO1386" s="1"/>
      <c r="BP1386" s="1"/>
      <c r="BQ1386" s="1"/>
      <c r="BR1386" s="1"/>
      <c r="BS1386" s="1"/>
      <c r="BT1386" s="1"/>
      <c r="BU1386" s="1"/>
      <c r="BV1386" s="1"/>
      <c r="BW1386" s="1"/>
      <c r="BX1386" s="1"/>
      <c r="BY1386" s="1"/>
      <c r="BZ1386" s="1"/>
      <c r="CA1386" s="1"/>
      <c r="CB1386" s="1"/>
      <c r="CC1386" s="1"/>
      <c r="CD1386" s="1"/>
      <c r="CE1386" s="1"/>
      <c r="CF1386" s="1"/>
      <c r="CG1386" s="1"/>
      <c r="CH1386" s="1"/>
      <c r="CI1386" s="1"/>
      <c r="CJ1386" s="1"/>
      <c r="CK1386" s="1"/>
      <c r="CL1386" s="1"/>
      <c r="CM1386" s="1"/>
      <c r="CN1386" s="1"/>
      <c r="CO1386" s="1"/>
      <c r="CP1386" s="1"/>
      <c r="CQ1386" s="1"/>
      <c r="CR1386" s="1"/>
      <c r="CS1386" s="1"/>
      <c r="CT1386" s="1"/>
      <c r="CU1386" s="1"/>
      <c r="CV1386" s="1"/>
      <c r="CW1386" s="1"/>
      <c r="CX1386" s="1"/>
      <c r="CY1386" s="1"/>
      <c r="CZ1386" s="1"/>
      <c r="DA1386" s="1"/>
      <c r="DB1386" s="1"/>
      <c r="DC1386" s="1"/>
      <c r="DD1386" s="1"/>
      <c r="DE1386" s="1"/>
      <c r="DF1386" s="1"/>
      <c r="DG1386" s="1"/>
      <c r="DH1386" s="1"/>
      <c r="DI1386" s="1"/>
      <c r="DJ1386" s="1"/>
      <c r="DK1386" s="1"/>
      <c r="DL1386" s="1"/>
      <c r="DM1386" s="1"/>
      <c r="DN1386" s="1"/>
      <c r="DO1386" s="1"/>
      <c r="DP1386" s="1"/>
      <c r="DQ1386" s="1"/>
      <c r="DR1386" s="1"/>
      <c r="DS1386" s="1"/>
      <c r="DT1386" s="1"/>
      <c r="DU1386" s="1"/>
      <c r="DV1386" s="1"/>
      <c r="DW1386" s="1"/>
      <c r="DX1386" s="1"/>
      <c r="DY1386" s="1"/>
      <c r="DZ1386" s="1"/>
      <c r="EA1386" s="1"/>
      <c r="EB1386" s="1"/>
      <c r="EC1386" s="1"/>
      <c r="ED1386" s="1"/>
      <c r="EE1386" s="1"/>
      <c r="EF1386" s="1"/>
      <c r="EG1386" s="1"/>
      <c r="EH1386" s="1"/>
      <c r="EI1386" s="1"/>
      <c r="EJ1386" s="1"/>
      <c r="EK1386" s="1"/>
      <c r="EL1386" s="1"/>
      <c r="EM1386" s="1"/>
      <c r="EN1386" s="1"/>
      <c r="EO1386" s="1"/>
      <c r="EP1386" s="1"/>
      <c r="EQ1386" s="1"/>
      <c r="ER1386" s="1"/>
      <c r="ES1386" s="1"/>
      <c r="ET1386" s="1"/>
      <c r="EU1386" s="1"/>
      <c r="EV1386" s="1"/>
      <c r="EW1386" s="1"/>
      <c r="EX1386" s="1"/>
      <c r="EY1386" s="1"/>
      <c r="EZ1386" s="1"/>
      <c r="FA1386" s="1"/>
      <c r="FB1386" s="1"/>
      <c r="FC1386" s="1"/>
      <c r="FD1386" s="1"/>
      <c r="FE1386" s="1"/>
      <c r="FF1386" s="1"/>
      <c r="FG1386" s="1"/>
      <c r="FH1386" s="1"/>
      <c r="FI1386" s="1"/>
      <c r="FJ1386" s="1"/>
      <c r="FK1386" s="1"/>
      <c r="FL1386" s="1"/>
      <c r="FM1386" s="1"/>
      <c r="FN1386" s="1"/>
      <c r="FO1386" s="1"/>
      <c r="FP1386" s="1"/>
      <c r="FQ1386" s="1"/>
      <c r="FR1386" s="1"/>
      <c r="FS1386" s="1"/>
      <c r="FT1386" s="1"/>
      <c r="FU1386" s="1"/>
      <c r="FV1386" s="1"/>
      <c r="FW1386" s="1"/>
      <c r="FX1386" s="1"/>
      <c r="FY1386" s="1"/>
      <c r="FZ1386" s="1"/>
      <c r="GA1386" s="1"/>
      <c r="GB1386" s="1"/>
      <c r="GC1386" s="1"/>
      <c r="GD1386" s="1"/>
      <c r="GE1386" s="1"/>
      <c r="GF1386" s="1"/>
      <c r="GG1386" s="1"/>
      <c r="GH1386" s="1"/>
      <c r="GI1386" s="1"/>
      <c r="GJ1386" s="1"/>
      <c r="GK1386" s="1"/>
      <c r="GL1386" s="1"/>
      <c r="GM1386" s="1"/>
      <c r="GN1386" s="1"/>
      <c r="GO1386" s="1"/>
      <c r="GP1386" s="1"/>
      <c r="GQ1386" s="1"/>
      <c r="GR1386" s="1"/>
      <c r="GS1386" s="1"/>
      <c r="GT1386" s="1"/>
      <c r="GU1386" s="1"/>
      <c r="GV1386" s="1"/>
      <c r="GW1386" s="1"/>
      <c r="GX1386" s="1"/>
      <c r="GY1386" s="1"/>
      <c r="GZ1386" s="1"/>
      <c r="HA1386" s="1"/>
      <c r="HB1386" s="1"/>
      <c r="HC1386" s="1"/>
      <c r="HD1386" s="1"/>
      <c r="HE1386" s="1"/>
      <c r="HF1386" s="1"/>
      <c r="HG1386" s="1"/>
      <c r="HH1386" s="1"/>
      <c r="HI1386" s="1"/>
      <c r="HJ1386" s="1"/>
      <c r="HK1386" s="1"/>
      <c r="HL1386" s="1"/>
      <c r="HM1386" s="1"/>
      <c r="HN1386" s="1"/>
      <c r="HO1386" s="1"/>
      <c r="HP1386" s="1"/>
      <c r="HQ1386" s="1"/>
      <c r="HR1386" s="1"/>
      <c r="HS1386" s="1"/>
      <c r="HT1386" s="1"/>
      <c r="HU1386" s="1"/>
      <c r="HV1386" s="1"/>
      <c r="HW1386" s="1"/>
      <c r="HX1386" s="1"/>
      <c r="HY1386" s="1"/>
      <c r="HZ1386" s="1"/>
      <c r="IA1386" s="1"/>
      <c r="IB1386" s="1"/>
      <c r="IC1386" s="1"/>
    </row>
    <row r="1387" s="112" customFormat="1" ht="17" customHeight="1" spans="1:237">
      <c r="A1387" s="169"/>
      <c r="B1387" s="169"/>
      <c r="C1387" s="171"/>
      <c r="D1387" s="171"/>
      <c r="E1387" s="1"/>
      <c r="F1387" s="1"/>
      <c r="G1387" s="1"/>
      <c r="H1387" s="1"/>
      <c r="I1387" s="1"/>
      <c r="J1387" s="1"/>
      <c r="K1387" s="1"/>
      <c r="L1387" s="1"/>
      <c r="M1387" s="1"/>
      <c r="N1387" s="1"/>
      <c r="O1387" s="1"/>
      <c r="P1387" s="1"/>
      <c r="Q1387" s="1"/>
      <c r="R1387" s="1"/>
      <c r="S1387" s="1"/>
      <c r="T1387" s="1"/>
      <c r="U1387" s="1"/>
      <c r="V1387" s="1"/>
      <c r="W1387" s="1"/>
      <c r="X1387" s="1"/>
      <c r="Y1387" s="1"/>
      <c r="Z1387" s="1"/>
      <c r="AA1387" s="1"/>
      <c r="AB1387" s="1"/>
      <c r="AC1387" s="1"/>
      <c r="AD1387" s="1"/>
      <c r="AE1387" s="1"/>
      <c r="AF1387" s="1"/>
      <c r="AG1387" s="1"/>
      <c r="AH1387" s="1"/>
      <c r="AI1387" s="1"/>
      <c r="AJ1387" s="1"/>
      <c r="AK1387" s="1"/>
      <c r="AL1387" s="1"/>
      <c r="AM1387" s="1"/>
      <c r="AN1387" s="1"/>
      <c r="AO1387" s="1"/>
      <c r="AP1387" s="1"/>
      <c r="AQ1387" s="1"/>
      <c r="AR1387" s="1"/>
      <c r="AS1387" s="1"/>
      <c r="AT1387" s="1"/>
      <c r="AU1387" s="1"/>
      <c r="AV1387" s="1"/>
      <c r="AW1387" s="1"/>
      <c r="AX1387" s="1"/>
      <c r="AY1387" s="1"/>
      <c r="AZ1387" s="1"/>
      <c r="BA1387" s="1"/>
      <c r="BB1387" s="1"/>
      <c r="BC1387" s="1"/>
      <c r="BD1387" s="1"/>
      <c r="BE1387" s="1"/>
      <c r="BF1387" s="1"/>
      <c r="BG1387" s="1"/>
      <c r="BH1387" s="1"/>
      <c r="BI1387" s="1"/>
      <c r="BJ1387" s="1"/>
      <c r="BK1387" s="1"/>
      <c r="BL1387" s="1"/>
      <c r="BM1387" s="1"/>
      <c r="BN1387" s="1"/>
      <c r="BO1387" s="1"/>
      <c r="BP1387" s="1"/>
      <c r="BQ1387" s="1"/>
      <c r="BR1387" s="1"/>
      <c r="BS1387" s="1"/>
      <c r="BT1387" s="1"/>
      <c r="BU1387" s="1"/>
      <c r="BV1387" s="1"/>
      <c r="BW1387" s="1"/>
      <c r="BX1387" s="1"/>
      <c r="BY1387" s="1"/>
      <c r="BZ1387" s="1"/>
      <c r="CA1387" s="1"/>
      <c r="CB1387" s="1"/>
      <c r="CC1387" s="1"/>
      <c r="CD1387" s="1"/>
      <c r="CE1387" s="1"/>
      <c r="CF1387" s="1"/>
      <c r="CG1387" s="1"/>
      <c r="CH1387" s="1"/>
      <c r="CI1387" s="1"/>
      <c r="CJ1387" s="1"/>
      <c r="CK1387" s="1"/>
      <c r="CL1387" s="1"/>
      <c r="CM1387" s="1"/>
      <c r="CN1387" s="1"/>
      <c r="CO1387" s="1"/>
      <c r="CP1387" s="1"/>
      <c r="CQ1387" s="1"/>
      <c r="CR1387" s="1"/>
      <c r="CS1387" s="1"/>
      <c r="CT1387" s="1"/>
      <c r="CU1387" s="1"/>
      <c r="CV1387" s="1"/>
      <c r="CW1387" s="1"/>
      <c r="CX1387" s="1"/>
      <c r="CY1387" s="1"/>
      <c r="CZ1387" s="1"/>
      <c r="DA1387" s="1"/>
      <c r="DB1387" s="1"/>
      <c r="DC1387" s="1"/>
      <c r="DD1387" s="1"/>
      <c r="DE1387" s="1"/>
      <c r="DF1387" s="1"/>
      <c r="DG1387" s="1"/>
      <c r="DH1387" s="1"/>
      <c r="DI1387" s="1"/>
      <c r="DJ1387" s="1"/>
      <c r="DK1387" s="1"/>
      <c r="DL1387" s="1"/>
      <c r="DM1387" s="1"/>
      <c r="DN1387" s="1"/>
      <c r="DO1387" s="1"/>
      <c r="DP1387" s="1"/>
      <c r="DQ1387" s="1"/>
      <c r="DR1387" s="1"/>
      <c r="DS1387" s="1"/>
      <c r="DT1387" s="1"/>
      <c r="DU1387" s="1"/>
      <c r="DV1387" s="1"/>
      <c r="DW1387" s="1"/>
      <c r="DX1387" s="1"/>
      <c r="DY1387" s="1"/>
      <c r="DZ1387" s="1"/>
      <c r="EA1387" s="1"/>
      <c r="EB1387" s="1"/>
      <c r="EC1387" s="1"/>
      <c r="ED1387" s="1"/>
      <c r="EE1387" s="1"/>
      <c r="EF1387" s="1"/>
      <c r="EG1387" s="1"/>
      <c r="EH1387" s="1"/>
      <c r="EI1387" s="1"/>
      <c r="EJ1387" s="1"/>
      <c r="EK1387" s="1"/>
      <c r="EL1387" s="1"/>
      <c r="EM1387" s="1"/>
      <c r="EN1387" s="1"/>
      <c r="EO1387" s="1"/>
      <c r="EP1387" s="1"/>
      <c r="EQ1387" s="1"/>
      <c r="ER1387" s="1"/>
      <c r="ES1387" s="1"/>
      <c r="ET1387" s="1"/>
      <c r="EU1387" s="1"/>
      <c r="EV1387" s="1"/>
      <c r="EW1387" s="1"/>
      <c r="EX1387" s="1"/>
      <c r="EY1387" s="1"/>
      <c r="EZ1387" s="1"/>
      <c r="FA1387" s="1"/>
      <c r="FB1387" s="1"/>
      <c r="FC1387" s="1"/>
      <c r="FD1387" s="1"/>
      <c r="FE1387" s="1"/>
      <c r="FF1387" s="1"/>
      <c r="FG1387" s="1"/>
      <c r="FH1387" s="1"/>
      <c r="FI1387" s="1"/>
      <c r="FJ1387" s="1"/>
      <c r="FK1387" s="1"/>
      <c r="FL1387" s="1"/>
      <c r="FM1387" s="1"/>
      <c r="FN1387" s="1"/>
      <c r="FO1387" s="1"/>
      <c r="FP1387" s="1"/>
      <c r="FQ1387" s="1"/>
      <c r="FR1387" s="1"/>
      <c r="FS1387" s="1"/>
      <c r="FT1387" s="1"/>
      <c r="FU1387" s="1"/>
      <c r="FV1387" s="1"/>
      <c r="FW1387" s="1"/>
      <c r="FX1387" s="1"/>
      <c r="FY1387" s="1"/>
      <c r="FZ1387" s="1"/>
      <c r="GA1387" s="1"/>
      <c r="GB1387" s="1"/>
      <c r="GC1387" s="1"/>
      <c r="GD1387" s="1"/>
      <c r="GE1387" s="1"/>
      <c r="GF1387" s="1"/>
      <c r="GG1387" s="1"/>
      <c r="GH1387" s="1"/>
      <c r="GI1387" s="1"/>
      <c r="GJ1387" s="1"/>
      <c r="GK1387" s="1"/>
      <c r="GL1387" s="1"/>
      <c r="GM1387" s="1"/>
      <c r="GN1387" s="1"/>
      <c r="GO1387" s="1"/>
      <c r="GP1387" s="1"/>
      <c r="GQ1387" s="1"/>
      <c r="GR1387" s="1"/>
      <c r="GS1387" s="1"/>
      <c r="GT1387" s="1"/>
      <c r="GU1387" s="1"/>
      <c r="GV1387" s="1"/>
      <c r="GW1387" s="1"/>
      <c r="GX1387" s="1"/>
      <c r="GY1387" s="1"/>
      <c r="GZ1387" s="1"/>
      <c r="HA1387" s="1"/>
      <c r="HB1387" s="1"/>
      <c r="HC1387" s="1"/>
      <c r="HD1387" s="1"/>
      <c r="HE1387" s="1"/>
      <c r="HF1387" s="1"/>
      <c r="HG1387" s="1"/>
      <c r="HH1387" s="1"/>
      <c r="HI1387" s="1"/>
      <c r="HJ1387" s="1"/>
      <c r="HK1387" s="1"/>
      <c r="HL1387" s="1"/>
      <c r="HM1387" s="1"/>
      <c r="HN1387" s="1"/>
      <c r="HO1387" s="1"/>
      <c r="HP1387" s="1"/>
      <c r="HQ1387" s="1"/>
      <c r="HR1387" s="1"/>
      <c r="HS1387" s="1"/>
      <c r="HT1387" s="1"/>
      <c r="HU1387" s="1"/>
      <c r="HV1387" s="1"/>
      <c r="HW1387" s="1"/>
      <c r="HX1387" s="1"/>
      <c r="HY1387" s="1"/>
      <c r="HZ1387" s="1"/>
      <c r="IA1387" s="1"/>
      <c r="IB1387" s="1"/>
      <c r="IC1387" s="1"/>
    </row>
    <row r="1388" s="112" customFormat="1" ht="17" customHeight="1" spans="1:237">
      <c r="A1388" s="169"/>
      <c r="B1388" s="169"/>
      <c r="C1388" s="171"/>
      <c r="D1388" s="171"/>
      <c r="E1388" s="1"/>
      <c r="F1388" s="1"/>
      <c r="G1388" s="1"/>
      <c r="H1388" s="1"/>
      <c r="I1388" s="1"/>
      <c r="J1388" s="1"/>
      <c r="K1388" s="1"/>
      <c r="L1388" s="1"/>
      <c r="M1388" s="1"/>
      <c r="N1388" s="1"/>
      <c r="O1388" s="1"/>
      <c r="P1388" s="1"/>
      <c r="Q1388" s="1"/>
      <c r="R1388" s="1"/>
      <c r="S1388" s="1"/>
      <c r="T1388" s="1"/>
      <c r="U1388" s="1"/>
      <c r="V1388" s="1"/>
      <c r="W1388" s="1"/>
      <c r="X1388" s="1"/>
      <c r="Y1388" s="1"/>
      <c r="Z1388" s="1"/>
      <c r="AA1388" s="1"/>
      <c r="AB1388" s="1"/>
      <c r="AC1388" s="1"/>
      <c r="AD1388" s="1"/>
      <c r="AE1388" s="1"/>
      <c r="AF1388" s="1"/>
      <c r="AG1388" s="1"/>
      <c r="AH1388" s="1"/>
      <c r="AI1388" s="1"/>
      <c r="AJ1388" s="1"/>
      <c r="AK1388" s="1"/>
      <c r="AL1388" s="1"/>
      <c r="AM1388" s="1"/>
      <c r="AN1388" s="1"/>
      <c r="AO1388" s="1"/>
      <c r="AP1388" s="1"/>
      <c r="AQ1388" s="1"/>
      <c r="AR1388" s="1"/>
      <c r="AS1388" s="1"/>
      <c r="AT1388" s="1"/>
      <c r="AU1388" s="1"/>
      <c r="AV1388" s="1"/>
      <c r="AW1388" s="1"/>
      <c r="AX1388" s="1"/>
      <c r="AY1388" s="1"/>
      <c r="AZ1388" s="1"/>
      <c r="BA1388" s="1"/>
      <c r="BB1388" s="1"/>
      <c r="BC1388" s="1"/>
      <c r="BD1388" s="1"/>
      <c r="BE1388" s="1"/>
      <c r="BF1388" s="1"/>
      <c r="BG1388" s="1"/>
      <c r="BH1388" s="1"/>
      <c r="BI1388" s="1"/>
      <c r="BJ1388" s="1"/>
      <c r="BK1388" s="1"/>
      <c r="BL1388" s="1"/>
      <c r="BM1388" s="1"/>
      <c r="BN1388" s="1"/>
      <c r="BO1388" s="1"/>
      <c r="BP1388" s="1"/>
      <c r="BQ1388" s="1"/>
      <c r="BR1388" s="1"/>
      <c r="BS1388" s="1"/>
      <c r="BT1388" s="1"/>
      <c r="BU1388" s="1"/>
      <c r="BV1388" s="1"/>
      <c r="BW1388" s="1"/>
      <c r="BX1388" s="1"/>
      <c r="BY1388" s="1"/>
      <c r="BZ1388" s="1"/>
      <c r="CA1388" s="1"/>
      <c r="CB1388" s="1"/>
      <c r="CC1388" s="1"/>
      <c r="CD1388" s="1"/>
      <c r="CE1388" s="1"/>
      <c r="CF1388" s="1"/>
      <c r="CG1388" s="1"/>
      <c r="CH1388" s="1"/>
      <c r="CI1388" s="1"/>
      <c r="CJ1388" s="1"/>
      <c r="CK1388" s="1"/>
      <c r="CL1388" s="1"/>
      <c r="CM1388" s="1"/>
      <c r="CN1388" s="1"/>
      <c r="CO1388" s="1"/>
      <c r="CP1388" s="1"/>
      <c r="CQ1388" s="1"/>
      <c r="CR1388" s="1"/>
      <c r="CS1388" s="1"/>
      <c r="CT1388" s="1"/>
      <c r="CU1388" s="1"/>
      <c r="CV1388" s="1"/>
      <c r="CW1388" s="1"/>
      <c r="CX1388" s="1"/>
      <c r="CY1388" s="1"/>
      <c r="CZ1388" s="1"/>
      <c r="DA1388" s="1"/>
      <c r="DB1388" s="1"/>
      <c r="DC1388" s="1"/>
      <c r="DD1388" s="1"/>
      <c r="DE1388" s="1"/>
      <c r="DF1388" s="1"/>
      <c r="DG1388" s="1"/>
      <c r="DH1388" s="1"/>
      <c r="DI1388" s="1"/>
      <c r="DJ1388" s="1"/>
      <c r="DK1388" s="1"/>
      <c r="DL1388" s="1"/>
      <c r="DM1388" s="1"/>
      <c r="DN1388" s="1"/>
      <c r="DO1388" s="1"/>
      <c r="DP1388" s="1"/>
      <c r="DQ1388" s="1"/>
      <c r="DR1388" s="1"/>
      <c r="DS1388" s="1"/>
      <c r="DT1388" s="1"/>
      <c r="DU1388" s="1"/>
      <c r="DV1388" s="1"/>
      <c r="DW1388" s="1"/>
      <c r="DX1388" s="1"/>
      <c r="DY1388" s="1"/>
      <c r="DZ1388" s="1"/>
      <c r="EA1388" s="1"/>
      <c r="EB1388" s="1"/>
      <c r="EC1388" s="1"/>
      <c r="ED1388" s="1"/>
      <c r="EE1388" s="1"/>
      <c r="EF1388" s="1"/>
      <c r="EG1388" s="1"/>
      <c r="EH1388" s="1"/>
      <c r="EI1388" s="1"/>
      <c r="EJ1388" s="1"/>
      <c r="EK1388" s="1"/>
      <c r="EL1388" s="1"/>
      <c r="EM1388" s="1"/>
      <c r="EN1388" s="1"/>
      <c r="EO1388" s="1"/>
      <c r="EP1388" s="1"/>
      <c r="EQ1388" s="1"/>
      <c r="ER1388" s="1"/>
      <c r="ES1388" s="1"/>
      <c r="ET1388" s="1"/>
      <c r="EU1388" s="1"/>
      <c r="EV1388" s="1"/>
      <c r="EW1388" s="1"/>
      <c r="EX1388" s="1"/>
      <c r="EY1388" s="1"/>
      <c r="EZ1388" s="1"/>
      <c r="FA1388" s="1"/>
      <c r="FB1388" s="1"/>
      <c r="FC1388" s="1"/>
      <c r="FD1388" s="1"/>
      <c r="FE1388" s="1"/>
      <c r="FF1388" s="1"/>
      <c r="FG1388" s="1"/>
      <c r="FH1388" s="1"/>
      <c r="FI1388" s="1"/>
      <c r="FJ1388" s="1"/>
      <c r="FK1388" s="1"/>
      <c r="FL1388" s="1"/>
      <c r="FM1388" s="1"/>
      <c r="FN1388" s="1"/>
      <c r="FO1388" s="1"/>
      <c r="FP1388" s="1"/>
      <c r="FQ1388" s="1"/>
      <c r="FR1388" s="1"/>
      <c r="FS1388" s="1"/>
      <c r="FT1388" s="1"/>
      <c r="FU1388" s="1"/>
      <c r="FV1388" s="1"/>
      <c r="FW1388" s="1"/>
      <c r="FX1388" s="1"/>
      <c r="FY1388" s="1"/>
      <c r="FZ1388" s="1"/>
      <c r="GA1388" s="1"/>
      <c r="GB1388" s="1"/>
      <c r="GC1388" s="1"/>
      <c r="GD1388" s="1"/>
      <c r="GE1388" s="1"/>
      <c r="GF1388" s="1"/>
      <c r="GG1388" s="1"/>
      <c r="GH1388" s="1"/>
      <c r="GI1388" s="1"/>
      <c r="GJ1388" s="1"/>
      <c r="GK1388" s="1"/>
      <c r="GL1388" s="1"/>
      <c r="GM1388" s="1"/>
      <c r="GN1388" s="1"/>
      <c r="GO1388" s="1"/>
      <c r="GP1388" s="1"/>
      <c r="GQ1388" s="1"/>
      <c r="GR1388" s="1"/>
      <c r="GS1388" s="1"/>
      <c r="GT1388" s="1"/>
      <c r="GU1388" s="1"/>
      <c r="GV1388" s="1"/>
      <c r="GW1388" s="1"/>
      <c r="GX1388" s="1"/>
      <c r="GY1388" s="1"/>
      <c r="GZ1388" s="1"/>
      <c r="HA1388" s="1"/>
      <c r="HB1388" s="1"/>
      <c r="HC1388" s="1"/>
      <c r="HD1388" s="1"/>
      <c r="HE1388" s="1"/>
      <c r="HF1388" s="1"/>
      <c r="HG1388" s="1"/>
      <c r="HH1388" s="1"/>
      <c r="HI1388" s="1"/>
      <c r="HJ1388" s="1"/>
      <c r="HK1388" s="1"/>
      <c r="HL1388" s="1"/>
      <c r="HM1388" s="1"/>
      <c r="HN1388" s="1"/>
      <c r="HO1388" s="1"/>
      <c r="HP1388" s="1"/>
      <c r="HQ1388" s="1"/>
      <c r="HR1388" s="1"/>
      <c r="HS1388" s="1"/>
      <c r="HT1388" s="1"/>
      <c r="HU1388" s="1"/>
      <c r="HV1388" s="1"/>
      <c r="HW1388" s="1"/>
      <c r="HX1388" s="1"/>
      <c r="HY1388" s="1"/>
      <c r="HZ1388" s="1"/>
      <c r="IA1388" s="1"/>
      <c r="IB1388" s="1"/>
      <c r="IC1388" s="1"/>
    </row>
    <row r="1389" s="112" customFormat="1" ht="17" customHeight="1" spans="1:237">
      <c r="A1389" s="169"/>
      <c r="B1389" s="169"/>
      <c r="C1389" s="171"/>
      <c r="D1389" s="171"/>
      <c r="E1389" s="1"/>
      <c r="F1389" s="1"/>
      <c r="G1389" s="1"/>
      <c r="H1389" s="1"/>
      <c r="I1389" s="1"/>
      <c r="J1389" s="1"/>
      <c r="K1389" s="1"/>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1"/>
      <c r="AI1389" s="1"/>
      <c r="AJ1389" s="1"/>
      <c r="AK1389" s="1"/>
      <c r="AL1389" s="1"/>
      <c r="AM1389" s="1"/>
      <c r="AN1389" s="1"/>
      <c r="AO1389" s="1"/>
      <c r="AP1389" s="1"/>
      <c r="AQ1389" s="1"/>
      <c r="AR1389" s="1"/>
      <c r="AS1389" s="1"/>
      <c r="AT1389" s="1"/>
      <c r="AU1389" s="1"/>
      <c r="AV1389" s="1"/>
      <c r="AW1389" s="1"/>
      <c r="AX1389" s="1"/>
      <c r="AY1389" s="1"/>
      <c r="AZ1389" s="1"/>
      <c r="BA1389" s="1"/>
      <c r="BB1389" s="1"/>
      <c r="BC1389" s="1"/>
      <c r="BD1389" s="1"/>
      <c r="BE1389" s="1"/>
      <c r="BF1389" s="1"/>
      <c r="BG1389" s="1"/>
      <c r="BH1389" s="1"/>
      <c r="BI1389" s="1"/>
      <c r="BJ1389" s="1"/>
      <c r="BK1389" s="1"/>
      <c r="BL1389" s="1"/>
      <c r="BM1389" s="1"/>
      <c r="BN1389" s="1"/>
      <c r="BO1389" s="1"/>
      <c r="BP1389" s="1"/>
      <c r="BQ1389" s="1"/>
      <c r="BR1389" s="1"/>
      <c r="BS1389" s="1"/>
      <c r="BT1389" s="1"/>
      <c r="BU1389" s="1"/>
      <c r="BV1389" s="1"/>
      <c r="BW1389" s="1"/>
      <c r="BX1389" s="1"/>
      <c r="BY1389" s="1"/>
      <c r="BZ1389" s="1"/>
      <c r="CA1389" s="1"/>
      <c r="CB1389" s="1"/>
      <c r="CC1389" s="1"/>
      <c r="CD1389" s="1"/>
      <c r="CE1389" s="1"/>
      <c r="CF1389" s="1"/>
      <c r="CG1389" s="1"/>
      <c r="CH1389" s="1"/>
      <c r="CI1389" s="1"/>
      <c r="CJ1389" s="1"/>
      <c r="CK1389" s="1"/>
      <c r="CL1389" s="1"/>
      <c r="CM1389" s="1"/>
      <c r="CN1389" s="1"/>
      <c r="CO1389" s="1"/>
      <c r="CP1389" s="1"/>
      <c r="CQ1389" s="1"/>
      <c r="CR1389" s="1"/>
      <c r="CS1389" s="1"/>
      <c r="CT1389" s="1"/>
      <c r="CU1389" s="1"/>
      <c r="CV1389" s="1"/>
      <c r="CW1389" s="1"/>
      <c r="CX1389" s="1"/>
      <c r="CY1389" s="1"/>
      <c r="CZ1389" s="1"/>
      <c r="DA1389" s="1"/>
      <c r="DB1389" s="1"/>
      <c r="DC1389" s="1"/>
      <c r="DD1389" s="1"/>
      <c r="DE1389" s="1"/>
      <c r="DF1389" s="1"/>
      <c r="DG1389" s="1"/>
      <c r="DH1389" s="1"/>
      <c r="DI1389" s="1"/>
      <c r="DJ1389" s="1"/>
      <c r="DK1389" s="1"/>
      <c r="DL1389" s="1"/>
      <c r="DM1389" s="1"/>
      <c r="DN1389" s="1"/>
      <c r="DO1389" s="1"/>
      <c r="DP1389" s="1"/>
      <c r="DQ1389" s="1"/>
      <c r="DR1389" s="1"/>
      <c r="DS1389" s="1"/>
      <c r="DT1389" s="1"/>
      <c r="DU1389" s="1"/>
      <c r="DV1389" s="1"/>
      <c r="DW1389" s="1"/>
      <c r="DX1389" s="1"/>
      <c r="DY1389" s="1"/>
      <c r="DZ1389" s="1"/>
      <c r="EA1389" s="1"/>
      <c r="EB1389" s="1"/>
      <c r="EC1389" s="1"/>
      <c r="ED1389" s="1"/>
      <c r="EE1389" s="1"/>
      <c r="EF1389" s="1"/>
      <c r="EG1389" s="1"/>
      <c r="EH1389" s="1"/>
      <c r="EI1389" s="1"/>
      <c r="EJ1389" s="1"/>
      <c r="EK1389" s="1"/>
      <c r="EL1389" s="1"/>
      <c r="EM1389" s="1"/>
      <c r="EN1389" s="1"/>
      <c r="EO1389" s="1"/>
      <c r="EP1389" s="1"/>
      <c r="EQ1389" s="1"/>
      <c r="ER1389" s="1"/>
      <c r="ES1389" s="1"/>
      <c r="ET1389" s="1"/>
      <c r="EU1389" s="1"/>
      <c r="EV1389" s="1"/>
      <c r="EW1389" s="1"/>
      <c r="EX1389" s="1"/>
      <c r="EY1389" s="1"/>
      <c r="EZ1389" s="1"/>
      <c r="FA1389" s="1"/>
      <c r="FB1389" s="1"/>
      <c r="FC1389" s="1"/>
      <c r="FD1389" s="1"/>
      <c r="FE1389" s="1"/>
      <c r="FF1389" s="1"/>
      <c r="FG1389" s="1"/>
      <c r="FH1389" s="1"/>
      <c r="FI1389" s="1"/>
      <c r="FJ1389" s="1"/>
      <c r="FK1389" s="1"/>
      <c r="FL1389" s="1"/>
      <c r="FM1389" s="1"/>
      <c r="FN1389" s="1"/>
      <c r="FO1389" s="1"/>
      <c r="FP1389" s="1"/>
      <c r="FQ1389" s="1"/>
      <c r="FR1389" s="1"/>
      <c r="FS1389" s="1"/>
      <c r="FT1389" s="1"/>
      <c r="FU1389" s="1"/>
      <c r="FV1389" s="1"/>
      <c r="FW1389" s="1"/>
      <c r="FX1389" s="1"/>
      <c r="FY1389" s="1"/>
      <c r="FZ1389" s="1"/>
      <c r="GA1389" s="1"/>
      <c r="GB1389" s="1"/>
      <c r="GC1389" s="1"/>
      <c r="GD1389" s="1"/>
      <c r="GE1389" s="1"/>
      <c r="GF1389" s="1"/>
      <c r="GG1389" s="1"/>
      <c r="GH1389" s="1"/>
      <c r="GI1389" s="1"/>
      <c r="GJ1389" s="1"/>
      <c r="GK1389" s="1"/>
      <c r="GL1389" s="1"/>
      <c r="GM1389" s="1"/>
      <c r="GN1389" s="1"/>
      <c r="GO1389" s="1"/>
      <c r="GP1389" s="1"/>
      <c r="GQ1389" s="1"/>
      <c r="GR1389" s="1"/>
      <c r="GS1389" s="1"/>
      <c r="GT1389" s="1"/>
      <c r="GU1389" s="1"/>
      <c r="GV1389" s="1"/>
      <c r="GW1389" s="1"/>
      <c r="GX1389" s="1"/>
      <c r="GY1389" s="1"/>
      <c r="GZ1389" s="1"/>
      <c r="HA1389" s="1"/>
      <c r="HB1389" s="1"/>
      <c r="HC1389" s="1"/>
      <c r="HD1389" s="1"/>
      <c r="HE1389" s="1"/>
      <c r="HF1389" s="1"/>
      <c r="HG1389" s="1"/>
      <c r="HH1389" s="1"/>
      <c r="HI1389" s="1"/>
      <c r="HJ1389" s="1"/>
      <c r="HK1389" s="1"/>
      <c r="HL1389" s="1"/>
      <c r="HM1389" s="1"/>
      <c r="HN1389" s="1"/>
      <c r="HO1389" s="1"/>
      <c r="HP1389" s="1"/>
      <c r="HQ1389" s="1"/>
      <c r="HR1389" s="1"/>
      <c r="HS1389" s="1"/>
      <c r="HT1389" s="1"/>
      <c r="HU1389" s="1"/>
      <c r="HV1389" s="1"/>
      <c r="HW1389" s="1"/>
      <c r="HX1389" s="1"/>
      <c r="HY1389" s="1"/>
      <c r="HZ1389" s="1"/>
      <c r="IA1389" s="1"/>
      <c r="IB1389" s="1"/>
      <c r="IC1389" s="1"/>
    </row>
    <row r="1390" s="112" customFormat="1" ht="17" customHeight="1" spans="1:237">
      <c r="A1390" s="169"/>
      <c r="B1390" s="169"/>
      <c r="C1390" s="171"/>
      <c r="D1390" s="171"/>
      <c r="E1390" s="1"/>
      <c r="F1390" s="1"/>
      <c r="G1390" s="1"/>
      <c r="H1390" s="1"/>
      <c r="I1390" s="1"/>
      <c r="J1390" s="1"/>
      <c r="K1390" s="1"/>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c r="AM1390" s="1"/>
      <c r="AN1390" s="1"/>
      <c r="AO1390" s="1"/>
      <c r="AP1390" s="1"/>
      <c r="AQ1390" s="1"/>
      <c r="AR1390" s="1"/>
      <c r="AS1390" s="1"/>
      <c r="AT1390" s="1"/>
      <c r="AU1390" s="1"/>
      <c r="AV1390" s="1"/>
      <c r="AW1390" s="1"/>
      <c r="AX1390" s="1"/>
      <c r="AY1390" s="1"/>
      <c r="AZ1390" s="1"/>
      <c r="BA1390" s="1"/>
      <c r="BB1390" s="1"/>
      <c r="BC1390" s="1"/>
      <c r="BD1390" s="1"/>
      <c r="BE1390" s="1"/>
      <c r="BF1390" s="1"/>
      <c r="BG1390" s="1"/>
      <c r="BH1390" s="1"/>
      <c r="BI1390" s="1"/>
      <c r="BJ1390" s="1"/>
      <c r="BK1390" s="1"/>
      <c r="BL1390" s="1"/>
      <c r="BM1390" s="1"/>
      <c r="BN1390" s="1"/>
      <c r="BO1390" s="1"/>
      <c r="BP1390" s="1"/>
      <c r="BQ1390" s="1"/>
      <c r="BR1390" s="1"/>
      <c r="BS1390" s="1"/>
      <c r="BT1390" s="1"/>
      <c r="BU1390" s="1"/>
      <c r="BV1390" s="1"/>
      <c r="BW1390" s="1"/>
      <c r="BX1390" s="1"/>
      <c r="BY1390" s="1"/>
      <c r="BZ1390" s="1"/>
      <c r="CA1390" s="1"/>
      <c r="CB1390" s="1"/>
      <c r="CC1390" s="1"/>
      <c r="CD1390" s="1"/>
      <c r="CE1390" s="1"/>
      <c r="CF1390" s="1"/>
      <c r="CG1390" s="1"/>
      <c r="CH1390" s="1"/>
      <c r="CI1390" s="1"/>
      <c r="CJ1390" s="1"/>
      <c r="CK1390" s="1"/>
      <c r="CL1390" s="1"/>
      <c r="CM1390" s="1"/>
      <c r="CN1390" s="1"/>
      <c r="CO1390" s="1"/>
      <c r="CP1390" s="1"/>
      <c r="CQ1390" s="1"/>
      <c r="CR1390" s="1"/>
      <c r="CS1390" s="1"/>
      <c r="CT1390" s="1"/>
      <c r="CU1390" s="1"/>
      <c r="CV1390" s="1"/>
      <c r="CW1390" s="1"/>
      <c r="CX1390" s="1"/>
      <c r="CY1390" s="1"/>
      <c r="CZ1390" s="1"/>
      <c r="DA1390" s="1"/>
      <c r="DB1390" s="1"/>
      <c r="DC1390" s="1"/>
      <c r="DD1390" s="1"/>
      <c r="DE1390" s="1"/>
      <c r="DF1390" s="1"/>
      <c r="DG1390" s="1"/>
      <c r="DH1390" s="1"/>
      <c r="DI1390" s="1"/>
      <c r="DJ1390" s="1"/>
      <c r="DK1390" s="1"/>
      <c r="DL1390" s="1"/>
      <c r="DM1390" s="1"/>
      <c r="DN1390" s="1"/>
      <c r="DO1390" s="1"/>
      <c r="DP1390" s="1"/>
      <c r="DQ1390" s="1"/>
      <c r="DR1390" s="1"/>
      <c r="DS1390" s="1"/>
      <c r="DT1390" s="1"/>
      <c r="DU1390" s="1"/>
      <c r="DV1390" s="1"/>
      <c r="DW1390" s="1"/>
      <c r="DX1390" s="1"/>
      <c r="DY1390" s="1"/>
      <c r="DZ1390" s="1"/>
      <c r="EA1390" s="1"/>
      <c r="EB1390" s="1"/>
      <c r="EC1390" s="1"/>
      <c r="ED1390" s="1"/>
      <c r="EE1390" s="1"/>
      <c r="EF1390" s="1"/>
      <c r="EG1390" s="1"/>
      <c r="EH1390" s="1"/>
      <c r="EI1390" s="1"/>
      <c r="EJ1390" s="1"/>
      <c r="EK1390" s="1"/>
      <c r="EL1390" s="1"/>
      <c r="EM1390" s="1"/>
      <c r="EN1390" s="1"/>
      <c r="EO1390" s="1"/>
      <c r="EP1390" s="1"/>
      <c r="EQ1390" s="1"/>
      <c r="ER1390" s="1"/>
      <c r="ES1390" s="1"/>
      <c r="ET1390" s="1"/>
      <c r="EU1390" s="1"/>
      <c r="EV1390" s="1"/>
      <c r="EW1390" s="1"/>
      <c r="EX1390" s="1"/>
      <c r="EY1390" s="1"/>
      <c r="EZ1390" s="1"/>
      <c r="FA1390" s="1"/>
      <c r="FB1390" s="1"/>
      <c r="FC1390" s="1"/>
      <c r="FD1390" s="1"/>
      <c r="FE1390" s="1"/>
      <c r="FF1390" s="1"/>
      <c r="FG1390" s="1"/>
      <c r="FH1390" s="1"/>
      <c r="FI1390" s="1"/>
      <c r="FJ1390" s="1"/>
      <c r="FK1390" s="1"/>
      <c r="FL1390" s="1"/>
      <c r="FM1390" s="1"/>
      <c r="FN1390" s="1"/>
      <c r="FO1390" s="1"/>
      <c r="FP1390" s="1"/>
      <c r="FQ1390" s="1"/>
      <c r="FR1390" s="1"/>
      <c r="FS1390" s="1"/>
      <c r="FT1390" s="1"/>
      <c r="FU1390" s="1"/>
      <c r="FV1390" s="1"/>
      <c r="FW1390" s="1"/>
      <c r="FX1390" s="1"/>
      <c r="FY1390" s="1"/>
      <c r="FZ1390" s="1"/>
      <c r="GA1390" s="1"/>
      <c r="GB1390" s="1"/>
      <c r="GC1390" s="1"/>
      <c r="GD1390" s="1"/>
      <c r="GE1390" s="1"/>
      <c r="GF1390" s="1"/>
      <c r="GG1390" s="1"/>
      <c r="GH1390" s="1"/>
      <c r="GI1390" s="1"/>
      <c r="GJ1390" s="1"/>
      <c r="GK1390" s="1"/>
      <c r="GL1390" s="1"/>
      <c r="GM1390" s="1"/>
      <c r="GN1390" s="1"/>
      <c r="GO1390" s="1"/>
      <c r="GP1390" s="1"/>
      <c r="GQ1390" s="1"/>
      <c r="GR1390" s="1"/>
      <c r="GS1390" s="1"/>
      <c r="GT1390" s="1"/>
      <c r="GU1390" s="1"/>
      <c r="GV1390" s="1"/>
      <c r="GW1390" s="1"/>
      <c r="GX1390" s="1"/>
      <c r="GY1390" s="1"/>
      <c r="GZ1390" s="1"/>
      <c r="HA1390" s="1"/>
      <c r="HB1390" s="1"/>
      <c r="HC1390" s="1"/>
      <c r="HD1390" s="1"/>
      <c r="HE1390" s="1"/>
      <c r="HF1390" s="1"/>
      <c r="HG1390" s="1"/>
      <c r="HH1390" s="1"/>
      <c r="HI1390" s="1"/>
      <c r="HJ1390" s="1"/>
      <c r="HK1390" s="1"/>
      <c r="HL1390" s="1"/>
      <c r="HM1390" s="1"/>
      <c r="HN1390" s="1"/>
      <c r="HO1390" s="1"/>
      <c r="HP1390" s="1"/>
      <c r="HQ1390" s="1"/>
      <c r="HR1390" s="1"/>
      <c r="HS1390" s="1"/>
      <c r="HT1390" s="1"/>
      <c r="HU1390" s="1"/>
      <c r="HV1390" s="1"/>
      <c r="HW1390" s="1"/>
      <c r="HX1390" s="1"/>
      <c r="HY1390" s="1"/>
      <c r="HZ1390" s="1"/>
      <c r="IA1390" s="1"/>
      <c r="IB1390" s="1"/>
      <c r="IC1390" s="1"/>
    </row>
    <row r="1391" s="112" customFormat="1" ht="17" customHeight="1" spans="1:237">
      <c r="A1391" s="169"/>
      <c r="B1391" s="169"/>
      <c r="C1391" s="171"/>
      <c r="D1391" s="171"/>
      <c r="E1391" s="1"/>
      <c r="F1391" s="1"/>
      <c r="G1391" s="1"/>
      <c r="H1391" s="1"/>
      <c r="I1391" s="1"/>
      <c r="J1391" s="1"/>
      <c r="K1391" s="1"/>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1"/>
      <c r="AM1391" s="1"/>
      <c r="AN1391" s="1"/>
      <c r="AO1391" s="1"/>
      <c r="AP1391" s="1"/>
      <c r="AQ1391" s="1"/>
      <c r="AR1391" s="1"/>
      <c r="AS1391" s="1"/>
      <c r="AT1391" s="1"/>
      <c r="AU1391" s="1"/>
      <c r="AV1391" s="1"/>
      <c r="AW1391" s="1"/>
      <c r="AX1391" s="1"/>
      <c r="AY1391" s="1"/>
      <c r="AZ1391" s="1"/>
      <c r="BA1391" s="1"/>
      <c r="BB1391" s="1"/>
      <c r="BC1391" s="1"/>
      <c r="BD1391" s="1"/>
      <c r="BE1391" s="1"/>
      <c r="BF1391" s="1"/>
      <c r="BG1391" s="1"/>
      <c r="BH1391" s="1"/>
      <c r="BI1391" s="1"/>
      <c r="BJ1391" s="1"/>
      <c r="BK1391" s="1"/>
      <c r="BL1391" s="1"/>
      <c r="BM1391" s="1"/>
      <c r="BN1391" s="1"/>
      <c r="BO1391" s="1"/>
      <c r="BP1391" s="1"/>
      <c r="BQ1391" s="1"/>
      <c r="BR1391" s="1"/>
      <c r="BS1391" s="1"/>
      <c r="BT1391" s="1"/>
      <c r="BU1391" s="1"/>
      <c r="BV1391" s="1"/>
      <c r="BW1391" s="1"/>
      <c r="BX1391" s="1"/>
      <c r="BY1391" s="1"/>
      <c r="BZ1391" s="1"/>
      <c r="CA1391" s="1"/>
      <c r="CB1391" s="1"/>
      <c r="CC1391" s="1"/>
      <c r="CD1391" s="1"/>
      <c r="CE1391" s="1"/>
      <c r="CF1391" s="1"/>
      <c r="CG1391" s="1"/>
      <c r="CH1391" s="1"/>
      <c r="CI1391" s="1"/>
      <c r="CJ1391" s="1"/>
      <c r="CK1391" s="1"/>
      <c r="CL1391" s="1"/>
      <c r="CM1391" s="1"/>
      <c r="CN1391" s="1"/>
      <c r="CO1391" s="1"/>
      <c r="CP1391" s="1"/>
      <c r="CQ1391" s="1"/>
      <c r="CR1391" s="1"/>
      <c r="CS1391" s="1"/>
      <c r="CT1391" s="1"/>
      <c r="CU1391" s="1"/>
      <c r="CV1391" s="1"/>
      <c r="CW1391" s="1"/>
      <c r="CX1391" s="1"/>
      <c r="CY1391" s="1"/>
      <c r="CZ1391" s="1"/>
      <c r="DA1391" s="1"/>
      <c r="DB1391" s="1"/>
      <c r="DC1391" s="1"/>
      <c r="DD1391" s="1"/>
      <c r="DE1391" s="1"/>
      <c r="DF1391" s="1"/>
      <c r="DG1391" s="1"/>
      <c r="DH1391" s="1"/>
      <c r="DI1391" s="1"/>
      <c r="DJ1391" s="1"/>
      <c r="DK1391" s="1"/>
      <c r="DL1391" s="1"/>
      <c r="DM1391" s="1"/>
      <c r="DN1391" s="1"/>
      <c r="DO1391" s="1"/>
      <c r="DP1391" s="1"/>
      <c r="DQ1391" s="1"/>
      <c r="DR1391" s="1"/>
      <c r="DS1391" s="1"/>
      <c r="DT1391" s="1"/>
      <c r="DU1391" s="1"/>
      <c r="DV1391" s="1"/>
      <c r="DW1391" s="1"/>
      <c r="DX1391" s="1"/>
      <c r="DY1391" s="1"/>
      <c r="DZ1391" s="1"/>
      <c r="EA1391" s="1"/>
      <c r="EB1391" s="1"/>
      <c r="EC1391" s="1"/>
      <c r="ED1391" s="1"/>
      <c r="EE1391" s="1"/>
      <c r="EF1391" s="1"/>
      <c r="EG1391" s="1"/>
      <c r="EH1391" s="1"/>
      <c r="EI1391" s="1"/>
      <c r="EJ1391" s="1"/>
      <c r="EK1391" s="1"/>
      <c r="EL1391" s="1"/>
      <c r="EM1391" s="1"/>
      <c r="EN1391" s="1"/>
      <c r="EO1391" s="1"/>
      <c r="EP1391" s="1"/>
      <c r="EQ1391" s="1"/>
      <c r="ER1391" s="1"/>
      <c r="ES1391" s="1"/>
      <c r="ET1391" s="1"/>
      <c r="EU1391" s="1"/>
      <c r="EV1391" s="1"/>
      <c r="EW1391" s="1"/>
      <c r="EX1391" s="1"/>
      <c r="EY1391" s="1"/>
      <c r="EZ1391" s="1"/>
      <c r="FA1391" s="1"/>
      <c r="FB1391" s="1"/>
      <c r="FC1391" s="1"/>
      <c r="FD1391" s="1"/>
      <c r="FE1391" s="1"/>
      <c r="FF1391" s="1"/>
      <c r="FG1391" s="1"/>
      <c r="FH1391" s="1"/>
      <c r="FI1391" s="1"/>
      <c r="FJ1391" s="1"/>
      <c r="FK1391" s="1"/>
      <c r="FL1391" s="1"/>
      <c r="FM1391" s="1"/>
      <c r="FN1391" s="1"/>
      <c r="FO1391" s="1"/>
      <c r="FP1391" s="1"/>
      <c r="FQ1391" s="1"/>
      <c r="FR1391" s="1"/>
      <c r="FS1391" s="1"/>
      <c r="FT1391" s="1"/>
      <c r="FU1391" s="1"/>
      <c r="FV1391" s="1"/>
      <c r="FW1391" s="1"/>
      <c r="FX1391" s="1"/>
      <c r="FY1391" s="1"/>
      <c r="FZ1391" s="1"/>
      <c r="GA1391" s="1"/>
      <c r="GB1391" s="1"/>
      <c r="GC1391" s="1"/>
      <c r="GD1391" s="1"/>
      <c r="GE1391" s="1"/>
      <c r="GF1391" s="1"/>
      <c r="GG1391" s="1"/>
      <c r="GH1391" s="1"/>
      <c r="GI1391" s="1"/>
      <c r="GJ1391" s="1"/>
      <c r="GK1391" s="1"/>
      <c r="GL1391" s="1"/>
      <c r="GM1391" s="1"/>
      <c r="GN1391" s="1"/>
      <c r="GO1391" s="1"/>
      <c r="GP1391" s="1"/>
      <c r="GQ1391" s="1"/>
      <c r="GR1391" s="1"/>
      <c r="GS1391" s="1"/>
      <c r="GT1391" s="1"/>
      <c r="GU1391" s="1"/>
      <c r="GV1391" s="1"/>
      <c r="GW1391" s="1"/>
      <c r="GX1391" s="1"/>
      <c r="GY1391" s="1"/>
      <c r="GZ1391" s="1"/>
      <c r="HA1391" s="1"/>
      <c r="HB1391" s="1"/>
      <c r="HC1391" s="1"/>
      <c r="HD1391" s="1"/>
      <c r="HE1391" s="1"/>
      <c r="HF1391" s="1"/>
      <c r="HG1391" s="1"/>
      <c r="HH1391" s="1"/>
      <c r="HI1391" s="1"/>
      <c r="HJ1391" s="1"/>
      <c r="HK1391" s="1"/>
      <c r="HL1391" s="1"/>
      <c r="HM1391" s="1"/>
      <c r="HN1391" s="1"/>
      <c r="HO1391" s="1"/>
      <c r="HP1391" s="1"/>
      <c r="HQ1391" s="1"/>
      <c r="HR1391" s="1"/>
      <c r="HS1391" s="1"/>
      <c r="HT1391" s="1"/>
      <c r="HU1391" s="1"/>
      <c r="HV1391" s="1"/>
      <c r="HW1391" s="1"/>
      <c r="HX1391" s="1"/>
      <c r="HY1391" s="1"/>
      <c r="HZ1391" s="1"/>
      <c r="IA1391" s="1"/>
      <c r="IB1391" s="1"/>
      <c r="IC1391" s="1"/>
    </row>
    <row r="1392" s="112" customFormat="1" ht="17" customHeight="1" spans="1:237">
      <c r="A1392" s="169"/>
      <c r="B1392" s="169"/>
      <c r="C1392" s="171"/>
      <c r="D1392" s="171"/>
      <c r="E1392" s="1"/>
      <c r="F1392" s="1"/>
      <c r="G1392" s="1"/>
      <c r="H1392" s="1"/>
      <c r="I1392" s="1"/>
      <c r="J1392" s="1"/>
      <c r="K1392" s="1"/>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1"/>
      <c r="AI1392" s="1"/>
      <c r="AJ1392" s="1"/>
      <c r="AK1392" s="1"/>
      <c r="AL1392" s="1"/>
      <c r="AM1392" s="1"/>
      <c r="AN1392" s="1"/>
      <c r="AO1392" s="1"/>
      <c r="AP1392" s="1"/>
      <c r="AQ1392" s="1"/>
      <c r="AR1392" s="1"/>
      <c r="AS1392" s="1"/>
      <c r="AT1392" s="1"/>
      <c r="AU1392" s="1"/>
      <c r="AV1392" s="1"/>
      <c r="AW1392" s="1"/>
      <c r="AX1392" s="1"/>
      <c r="AY1392" s="1"/>
      <c r="AZ1392" s="1"/>
      <c r="BA1392" s="1"/>
      <c r="BB1392" s="1"/>
      <c r="BC1392" s="1"/>
      <c r="BD1392" s="1"/>
      <c r="BE1392" s="1"/>
      <c r="BF1392" s="1"/>
      <c r="BG1392" s="1"/>
      <c r="BH1392" s="1"/>
      <c r="BI1392" s="1"/>
      <c r="BJ1392" s="1"/>
      <c r="BK1392" s="1"/>
      <c r="BL1392" s="1"/>
      <c r="BM1392" s="1"/>
      <c r="BN1392" s="1"/>
      <c r="BO1392" s="1"/>
      <c r="BP1392" s="1"/>
      <c r="BQ1392" s="1"/>
      <c r="BR1392" s="1"/>
      <c r="BS1392" s="1"/>
      <c r="BT1392" s="1"/>
      <c r="BU1392" s="1"/>
      <c r="BV1392" s="1"/>
      <c r="BW1392" s="1"/>
      <c r="BX1392" s="1"/>
      <c r="BY1392" s="1"/>
      <c r="BZ1392" s="1"/>
      <c r="CA1392" s="1"/>
      <c r="CB1392" s="1"/>
      <c r="CC1392" s="1"/>
      <c r="CD1392" s="1"/>
      <c r="CE1392" s="1"/>
      <c r="CF1392" s="1"/>
      <c r="CG1392" s="1"/>
      <c r="CH1392" s="1"/>
      <c r="CI1392" s="1"/>
      <c r="CJ1392" s="1"/>
      <c r="CK1392" s="1"/>
      <c r="CL1392" s="1"/>
      <c r="CM1392" s="1"/>
      <c r="CN1392" s="1"/>
      <c r="CO1392" s="1"/>
      <c r="CP1392" s="1"/>
      <c r="CQ1392" s="1"/>
      <c r="CR1392" s="1"/>
      <c r="CS1392" s="1"/>
      <c r="CT1392" s="1"/>
      <c r="CU1392" s="1"/>
      <c r="CV1392" s="1"/>
      <c r="CW1392" s="1"/>
      <c r="CX1392" s="1"/>
      <c r="CY1392" s="1"/>
      <c r="CZ1392" s="1"/>
      <c r="DA1392" s="1"/>
      <c r="DB1392" s="1"/>
      <c r="DC1392" s="1"/>
      <c r="DD1392" s="1"/>
      <c r="DE1392" s="1"/>
      <c r="DF1392" s="1"/>
      <c r="DG1392" s="1"/>
      <c r="DH1392" s="1"/>
      <c r="DI1392" s="1"/>
      <c r="DJ1392" s="1"/>
      <c r="DK1392" s="1"/>
      <c r="DL1392" s="1"/>
      <c r="DM1392" s="1"/>
      <c r="DN1392" s="1"/>
      <c r="DO1392" s="1"/>
      <c r="DP1392" s="1"/>
      <c r="DQ1392" s="1"/>
      <c r="DR1392" s="1"/>
      <c r="DS1392" s="1"/>
      <c r="DT1392" s="1"/>
      <c r="DU1392" s="1"/>
      <c r="DV1392" s="1"/>
      <c r="DW1392" s="1"/>
      <c r="DX1392" s="1"/>
      <c r="DY1392" s="1"/>
      <c r="DZ1392" s="1"/>
      <c r="EA1392" s="1"/>
      <c r="EB1392" s="1"/>
      <c r="EC1392" s="1"/>
      <c r="ED1392" s="1"/>
      <c r="EE1392" s="1"/>
      <c r="EF1392" s="1"/>
      <c r="EG1392" s="1"/>
      <c r="EH1392" s="1"/>
      <c r="EI1392" s="1"/>
      <c r="EJ1392" s="1"/>
      <c r="EK1392" s="1"/>
      <c r="EL1392" s="1"/>
      <c r="EM1392" s="1"/>
      <c r="EN1392" s="1"/>
      <c r="EO1392" s="1"/>
      <c r="EP1392" s="1"/>
      <c r="EQ1392" s="1"/>
      <c r="ER1392" s="1"/>
      <c r="ES1392" s="1"/>
      <c r="ET1392" s="1"/>
      <c r="EU1392" s="1"/>
      <c r="EV1392" s="1"/>
      <c r="EW1392" s="1"/>
      <c r="EX1392" s="1"/>
      <c r="EY1392" s="1"/>
      <c r="EZ1392" s="1"/>
      <c r="FA1392" s="1"/>
      <c r="FB1392" s="1"/>
      <c r="FC1392" s="1"/>
      <c r="FD1392" s="1"/>
      <c r="FE1392" s="1"/>
      <c r="FF1392" s="1"/>
      <c r="FG1392" s="1"/>
      <c r="FH1392" s="1"/>
      <c r="FI1392" s="1"/>
      <c r="FJ1392" s="1"/>
      <c r="FK1392" s="1"/>
      <c r="FL1392" s="1"/>
      <c r="FM1392" s="1"/>
      <c r="FN1392" s="1"/>
      <c r="FO1392" s="1"/>
      <c r="FP1392" s="1"/>
      <c r="FQ1392" s="1"/>
      <c r="FR1392" s="1"/>
      <c r="FS1392" s="1"/>
      <c r="FT1392" s="1"/>
      <c r="FU1392" s="1"/>
      <c r="FV1392" s="1"/>
      <c r="FW1392" s="1"/>
      <c r="FX1392" s="1"/>
      <c r="FY1392" s="1"/>
      <c r="FZ1392" s="1"/>
      <c r="GA1392" s="1"/>
      <c r="GB1392" s="1"/>
      <c r="GC1392" s="1"/>
      <c r="GD1392" s="1"/>
      <c r="GE1392" s="1"/>
      <c r="GF1392" s="1"/>
      <c r="GG1392" s="1"/>
      <c r="GH1392" s="1"/>
      <c r="GI1392" s="1"/>
      <c r="GJ1392" s="1"/>
      <c r="GK1392" s="1"/>
      <c r="GL1392" s="1"/>
      <c r="GM1392" s="1"/>
      <c r="GN1392" s="1"/>
      <c r="GO1392" s="1"/>
      <c r="GP1392" s="1"/>
      <c r="GQ1392" s="1"/>
      <c r="GR1392" s="1"/>
      <c r="GS1392" s="1"/>
      <c r="GT1392" s="1"/>
      <c r="GU1392" s="1"/>
      <c r="GV1392" s="1"/>
      <c r="GW1392" s="1"/>
      <c r="GX1392" s="1"/>
      <c r="GY1392" s="1"/>
      <c r="GZ1392" s="1"/>
      <c r="HA1392" s="1"/>
      <c r="HB1392" s="1"/>
      <c r="HC1392" s="1"/>
      <c r="HD1392" s="1"/>
      <c r="HE1392" s="1"/>
      <c r="HF1392" s="1"/>
      <c r="HG1392" s="1"/>
      <c r="HH1392" s="1"/>
      <c r="HI1392" s="1"/>
      <c r="HJ1392" s="1"/>
      <c r="HK1392" s="1"/>
      <c r="HL1392" s="1"/>
      <c r="HM1392" s="1"/>
      <c r="HN1392" s="1"/>
      <c r="HO1392" s="1"/>
      <c r="HP1392" s="1"/>
      <c r="HQ1392" s="1"/>
      <c r="HR1392" s="1"/>
      <c r="HS1392" s="1"/>
      <c r="HT1392" s="1"/>
      <c r="HU1392" s="1"/>
      <c r="HV1392" s="1"/>
      <c r="HW1392" s="1"/>
      <c r="HX1392" s="1"/>
      <c r="HY1392" s="1"/>
      <c r="HZ1392" s="1"/>
      <c r="IA1392" s="1"/>
      <c r="IB1392" s="1"/>
      <c r="IC1392" s="1"/>
    </row>
    <row r="1393" s="112" customFormat="1" ht="17" customHeight="1" spans="1:237">
      <c r="A1393" s="169"/>
      <c r="B1393" s="169"/>
      <c r="C1393" s="171"/>
      <c r="D1393" s="171"/>
      <c r="E1393" s="1"/>
      <c r="F1393" s="1"/>
      <c r="G1393" s="1"/>
      <c r="H1393" s="1"/>
      <c r="I1393" s="1"/>
      <c r="J1393" s="1"/>
      <c r="K1393" s="1"/>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1"/>
      <c r="AI1393" s="1"/>
      <c r="AJ1393" s="1"/>
      <c r="AK1393" s="1"/>
      <c r="AL1393" s="1"/>
      <c r="AM1393" s="1"/>
      <c r="AN1393" s="1"/>
      <c r="AO1393" s="1"/>
      <c r="AP1393" s="1"/>
      <c r="AQ1393" s="1"/>
      <c r="AR1393" s="1"/>
      <c r="AS1393" s="1"/>
      <c r="AT1393" s="1"/>
      <c r="AU1393" s="1"/>
      <c r="AV1393" s="1"/>
      <c r="AW1393" s="1"/>
      <c r="AX1393" s="1"/>
      <c r="AY1393" s="1"/>
      <c r="AZ1393" s="1"/>
      <c r="BA1393" s="1"/>
      <c r="BB1393" s="1"/>
      <c r="BC1393" s="1"/>
      <c r="BD1393" s="1"/>
      <c r="BE1393" s="1"/>
      <c r="BF1393" s="1"/>
      <c r="BG1393" s="1"/>
      <c r="BH1393" s="1"/>
      <c r="BI1393" s="1"/>
      <c r="BJ1393" s="1"/>
      <c r="BK1393" s="1"/>
      <c r="BL1393" s="1"/>
      <c r="BM1393" s="1"/>
      <c r="BN1393" s="1"/>
      <c r="BO1393" s="1"/>
      <c r="BP1393" s="1"/>
      <c r="BQ1393" s="1"/>
      <c r="BR1393" s="1"/>
      <c r="BS1393" s="1"/>
      <c r="BT1393" s="1"/>
      <c r="BU1393" s="1"/>
      <c r="BV1393" s="1"/>
      <c r="BW1393" s="1"/>
      <c r="BX1393" s="1"/>
      <c r="BY1393" s="1"/>
      <c r="BZ1393" s="1"/>
      <c r="CA1393" s="1"/>
      <c r="CB1393" s="1"/>
      <c r="CC1393" s="1"/>
      <c r="CD1393" s="1"/>
      <c r="CE1393" s="1"/>
      <c r="CF1393" s="1"/>
      <c r="CG1393" s="1"/>
      <c r="CH1393" s="1"/>
      <c r="CI1393" s="1"/>
      <c r="CJ1393" s="1"/>
      <c r="CK1393" s="1"/>
      <c r="CL1393" s="1"/>
      <c r="CM1393" s="1"/>
      <c r="CN1393" s="1"/>
      <c r="CO1393" s="1"/>
      <c r="CP1393" s="1"/>
      <c r="CQ1393" s="1"/>
      <c r="CR1393" s="1"/>
      <c r="CS1393" s="1"/>
      <c r="CT1393" s="1"/>
      <c r="CU1393" s="1"/>
      <c r="CV1393" s="1"/>
      <c r="CW1393" s="1"/>
      <c r="CX1393" s="1"/>
      <c r="CY1393" s="1"/>
      <c r="CZ1393" s="1"/>
      <c r="DA1393" s="1"/>
      <c r="DB1393" s="1"/>
      <c r="DC1393" s="1"/>
      <c r="DD1393" s="1"/>
      <c r="DE1393" s="1"/>
      <c r="DF1393" s="1"/>
      <c r="DG1393" s="1"/>
      <c r="DH1393" s="1"/>
      <c r="DI1393" s="1"/>
      <c r="DJ1393" s="1"/>
      <c r="DK1393" s="1"/>
      <c r="DL1393" s="1"/>
      <c r="DM1393" s="1"/>
      <c r="DN1393" s="1"/>
      <c r="DO1393" s="1"/>
      <c r="DP1393" s="1"/>
      <c r="DQ1393" s="1"/>
      <c r="DR1393" s="1"/>
      <c r="DS1393" s="1"/>
      <c r="DT1393" s="1"/>
      <c r="DU1393" s="1"/>
      <c r="DV1393" s="1"/>
      <c r="DW1393" s="1"/>
      <c r="DX1393" s="1"/>
      <c r="DY1393" s="1"/>
      <c r="DZ1393" s="1"/>
      <c r="EA1393" s="1"/>
      <c r="EB1393" s="1"/>
      <c r="EC1393" s="1"/>
      <c r="ED1393" s="1"/>
      <c r="EE1393" s="1"/>
      <c r="EF1393" s="1"/>
      <c r="EG1393" s="1"/>
      <c r="EH1393" s="1"/>
      <c r="EI1393" s="1"/>
      <c r="EJ1393" s="1"/>
      <c r="EK1393" s="1"/>
      <c r="EL1393" s="1"/>
      <c r="EM1393" s="1"/>
      <c r="EN1393" s="1"/>
      <c r="EO1393" s="1"/>
      <c r="EP1393" s="1"/>
      <c r="EQ1393" s="1"/>
      <c r="ER1393" s="1"/>
      <c r="ES1393" s="1"/>
      <c r="ET1393" s="1"/>
      <c r="EU1393" s="1"/>
      <c r="EV1393" s="1"/>
      <c r="EW1393" s="1"/>
      <c r="EX1393" s="1"/>
      <c r="EY1393" s="1"/>
      <c r="EZ1393" s="1"/>
      <c r="FA1393" s="1"/>
      <c r="FB1393" s="1"/>
      <c r="FC1393" s="1"/>
      <c r="FD1393" s="1"/>
      <c r="FE1393" s="1"/>
      <c r="FF1393" s="1"/>
      <c r="FG1393" s="1"/>
      <c r="FH1393" s="1"/>
      <c r="FI1393" s="1"/>
      <c r="FJ1393" s="1"/>
      <c r="FK1393" s="1"/>
      <c r="FL1393" s="1"/>
      <c r="FM1393" s="1"/>
      <c r="FN1393" s="1"/>
      <c r="FO1393" s="1"/>
      <c r="FP1393" s="1"/>
      <c r="FQ1393" s="1"/>
      <c r="FR1393" s="1"/>
      <c r="FS1393" s="1"/>
      <c r="FT1393" s="1"/>
      <c r="FU1393" s="1"/>
      <c r="FV1393" s="1"/>
      <c r="FW1393" s="1"/>
      <c r="FX1393" s="1"/>
      <c r="FY1393" s="1"/>
      <c r="FZ1393" s="1"/>
      <c r="GA1393" s="1"/>
      <c r="GB1393" s="1"/>
      <c r="GC1393" s="1"/>
      <c r="GD1393" s="1"/>
      <c r="GE1393" s="1"/>
      <c r="GF1393" s="1"/>
      <c r="GG1393" s="1"/>
      <c r="GH1393" s="1"/>
      <c r="GI1393" s="1"/>
      <c r="GJ1393" s="1"/>
      <c r="GK1393" s="1"/>
      <c r="GL1393" s="1"/>
      <c r="GM1393" s="1"/>
      <c r="GN1393" s="1"/>
      <c r="GO1393" s="1"/>
      <c r="GP1393" s="1"/>
      <c r="GQ1393" s="1"/>
      <c r="GR1393" s="1"/>
      <c r="GS1393" s="1"/>
      <c r="GT1393" s="1"/>
      <c r="GU1393" s="1"/>
      <c r="GV1393" s="1"/>
      <c r="GW1393" s="1"/>
      <c r="GX1393" s="1"/>
      <c r="GY1393" s="1"/>
      <c r="GZ1393" s="1"/>
      <c r="HA1393" s="1"/>
      <c r="HB1393" s="1"/>
      <c r="HC1393" s="1"/>
      <c r="HD1393" s="1"/>
      <c r="HE1393" s="1"/>
      <c r="HF1393" s="1"/>
      <c r="HG1393" s="1"/>
      <c r="HH1393" s="1"/>
      <c r="HI1393" s="1"/>
      <c r="HJ1393" s="1"/>
      <c r="HK1393" s="1"/>
      <c r="HL1393" s="1"/>
      <c r="HM1393" s="1"/>
      <c r="HN1393" s="1"/>
      <c r="HO1393" s="1"/>
      <c r="HP1393" s="1"/>
      <c r="HQ1393" s="1"/>
      <c r="HR1393" s="1"/>
      <c r="HS1393" s="1"/>
      <c r="HT1393" s="1"/>
      <c r="HU1393" s="1"/>
      <c r="HV1393" s="1"/>
      <c r="HW1393" s="1"/>
      <c r="HX1393" s="1"/>
      <c r="HY1393" s="1"/>
      <c r="HZ1393" s="1"/>
      <c r="IA1393" s="1"/>
      <c r="IB1393" s="1"/>
      <c r="IC1393" s="1"/>
    </row>
    <row r="1394" s="112" customFormat="1" spans="1:244">
      <c r="A1394" s="169"/>
      <c r="E1394" s="192"/>
      <c r="F1394" s="1"/>
      <c r="G1394" s="1"/>
      <c r="H1394" s="169"/>
      <c r="I1394" s="169"/>
      <c r="J1394" s="171"/>
      <c r="K1394" s="171"/>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1"/>
      <c r="AM1394" s="1"/>
      <c r="AN1394" s="1"/>
      <c r="AO1394" s="1"/>
      <c r="AP1394" s="1"/>
      <c r="AQ1394" s="1"/>
      <c r="AR1394" s="1"/>
      <c r="AS1394" s="1"/>
      <c r="AT1394" s="1"/>
      <c r="AU1394" s="1"/>
      <c r="AV1394" s="1"/>
      <c r="AW1394" s="1"/>
      <c r="AX1394" s="1"/>
      <c r="AY1394" s="1"/>
      <c r="AZ1394" s="1"/>
      <c r="BA1394" s="1"/>
      <c r="BB1394" s="1"/>
      <c r="BC1394" s="1"/>
      <c r="BD1394" s="1"/>
      <c r="BE1394" s="1"/>
      <c r="BF1394" s="1"/>
      <c r="BG1394" s="1"/>
      <c r="BH1394" s="1"/>
      <c r="BI1394" s="1"/>
      <c r="BJ1394" s="1"/>
      <c r="BK1394" s="1"/>
      <c r="BL1394" s="1"/>
      <c r="BM1394" s="1"/>
      <c r="BN1394" s="1"/>
      <c r="BO1394" s="1"/>
      <c r="BP1394" s="1"/>
      <c r="BQ1394" s="1"/>
      <c r="BR1394" s="1"/>
      <c r="BS1394" s="1"/>
      <c r="BT1394" s="1"/>
      <c r="BU1394" s="1"/>
      <c r="BV1394" s="1"/>
      <c r="BW1394" s="1"/>
      <c r="BX1394" s="1"/>
      <c r="BY1394" s="1"/>
      <c r="BZ1394" s="1"/>
      <c r="CA1394" s="1"/>
      <c r="CB1394" s="1"/>
      <c r="CC1394" s="1"/>
      <c r="CD1394" s="1"/>
      <c r="CE1394" s="1"/>
      <c r="CF1394" s="1"/>
      <c r="CG1394" s="1"/>
      <c r="CH1394" s="1"/>
      <c r="CI1394" s="1"/>
      <c r="CJ1394" s="1"/>
      <c r="CK1394" s="1"/>
      <c r="CL1394" s="1"/>
      <c r="CM1394" s="1"/>
      <c r="CN1394" s="1"/>
      <c r="CO1394" s="1"/>
      <c r="CP1394" s="1"/>
      <c r="CQ1394" s="1"/>
      <c r="CR1394" s="1"/>
      <c r="CS1394" s="1"/>
      <c r="CT1394" s="1"/>
      <c r="CU1394" s="1"/>
      <c r="CV1394" s="1"/>
      <c r="CW1394" s="1"/>
      <c r="CX1394" s="1"/>
      <c r="CY1394" s="1"/>
      <c r="CZ1394" s="1"/>
      <c r="DA1394" s="1"/>
      <c r="DB1394" s="1"/>
      <c r="DC1394" s="1"/>
      <c r="DD1394" s="1"/>
      <c r="DE1394" s="1"/>
      <c r="DF1394" s="1"/>
      <c r="DG1394" s="1"/>
      <c r="DH1394" s="1"/>
      <c r="DI1394" s="1"/>
      <c r="DJ1394" s="1"/>
      <c r="DK1394" s="1"/>
      <c r="DL1394" s="1"/>
      <c r="DM1394" s="1"/>
      <c r="DN1394" s="1"/>
      <c r="DO1394" s="1"/>
      <c r="DP1394" s="1"/>
      <c r="DQ1394" s="1"/>
      <c r="DR1394" s="1"/>
      <c r="DS1394" s="1"/>
      <c r="DT1394" s="1"/>
      <c r="DU1394" s="1"/>
      <c r="DV1394" s="1"/>
      <c r="DW1394" s="1"/>
      <c r="DX1394" s="1"/>
      <c r="DY1394" s="1"/>
      <c r="DZ1394" s="1"/>
      <c r="EA1394" s="1"/>
      <c r="EB1394" s="1"/>
      <c r="EC1394" s="1"/>
      <c r="ED1394" s="1"/>
      <c r="EE1394" s="1"/>
      <c r="EF1394" s="1"/>
      <c r="EG1394" s="1"/>
      <c r="EH1394" s="1"/>
      <c r="EI1394" s="1"/>
      <c r="EJ1394" s="1"/>
      <c r="EK1394" s="1"/>
      <c r="EL1394" s="1"/>
      <c r="EM1394" s="1"/>
      <c r="EN1394" s="1"/>
      <c r="EO1394" s="1"/>
      <c r="EP1394" s="1"/>
      <c r="EQ1394" s="1"/>
      <c r="ER1394" s="1"/>
      <c r="ES1394" s="1"/>
      <c r="ET1394" s="1"/>
      <c r="EU1394" s="1"/>
      <c r="EV1394" s="1"/>
      <c r="EW1394" s="1"/>
      <c r="EX1394" s="1"/>
      <c r="EY1394" s="1"/>
      <c r="EZ1394" s="1"/>
      <c r="FA1394" s="1"/>
      <c r="FB1394" s="1"/>
      <c r="FC1394" s="1"/>
      <c r="FD1394" s="1"/>
      <c r="FE1394" s="1"/>
      <c r="FF1394" s="1"/>
      <c r="FG1394" s="1"/>
      <c r="FH1394" s="1"/>
      <c r="FI1394" s="1"/>
      <c r="FJ1394" s="1"/>
      <c r="FK1394" s="1"/>
      <c r="FL1394" s="1"/>
      <c r="FM1394" s="1"/>
      <c r="FN1394" s="1"/>
      <c r="FO1394" s="1"/>
      <c r="FP1394" s="1"/>
      <c r="FQ1394" s="1"/>
      <c r="FR1394" s="1"/>
      <c r="FS1394" s="1"/>
      <c r="FT1394" s="1"/>
      <c r="FU1394" s="1"/>
      <c r="FV1394" s="1"/>
      <c r="FW1394" s="1"/>
      <c r="FX1394" s="1"/>
      <c r="FY1394" s="1"/>
      <c r="FZ1394" s="1"/>
      <c r="GA1394" s="1"/>
      <c r="GB1394" s="1"/>
      <c r="GC1394" s="1"/>
      <c r="GD1394" s="1"/>
      <c r="GE1394" s="1"/>
      <c r="GF1394" s="1"/>
      <c r="GG1394" s="1"/>
      <c r="GH1394" s="1"/>
      <c r="GI1394" s="1"/>
      <c r="GJ1394" s="1"/>
      <c r="GK1394" s="1"/>
      <c r="GL1394" s="1"/>
      <c r="GM1394" s="1"/>
      <c r="GN1394" s="1"/>
      <c r="GO1394" s="1"/>
      <c r="GP1394" s="1"/>
      <c r="GQ1394" s="1"/>
      <c r="GR1394" s="1"/>
      <c r="GS1394" s="1"/>
      <c r="GT1394" s="1"/>
      <c r="GU1394" s="1"/>
      <c r="GV1394" s="1"/>
      <c r="GW1394" s="1"/>
      <c r="GX1394" s="1"/>
      <c r="GY1394" s="1"/>
      <c r="GZ1394" s="1"/>
      <c r="HA1394" s="1"/>
      <c r="HB1394" s="1"/>
      <c r="HC1394" s="1"/>
      <c r="HD1394" s="1"/>
      <c r="HE1394" s="1"/>
      <c r="HF1394" s="1"/>
      <c r="HG1394" s="1"/>
      <c r="HH1394" s="1"/>
      <c r="HI1394" s="1"/>
      <c r="HJ1394" s="1"/>
      <c r="HK1394" s="1"/>
      <c r="HL1394" s="1"/>
      <c r="HM1394" s="1"/>
      <c r="HN1394" s="1"/>
      <c r="HO1394" s="1"/>
      <c r="HP1394" s="1"/>
      <c r="HQ1394" s="1"/>
      <c r="HR1394" s="1"/>
      <c r="HS1394" s="1"/>
      <c r="HT1394" s="1"/>
      <c r="HU1394" s="1"/>
      <c r="HV1394" s="1"/>
      <c r="HW1394" s="1"/>
      <c r="HX1394" s="1"/>
      <c r="HY1394" s="1"/>
      <c r="HZ1394" s="1"/>
      <c r="IA1394" s="1"/>
      <c r="IB1394" s="1"/>
      <c r="IC1394" s="1"/>
      <c r="ID1394" s="1"/>
      <c r="IE1394" s="1"/>
      <c r="IF1394" s="1"/>
      <c r="IG1394" s="1"/>
      <c r="IH1394" s="1"/>
      <c r="II1394" s="1"/>
      <c r="IJ1394" s="1"/>
    </row>
  </sheetData>
  <autoFilter ref="A4:C1385">
    <extLst/>
  </autoFilter>
  <mergeCells count="1">
    <mergeCell ref="A1:E1"/>
  </mergeCells>
  <pageMargins left="0.700694444444445" right="0.700694444444445" top="0.751388888888889" bottom="0.751388888888889" header="0.297916666666667" footer="0.297916666666667"/>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A2" sqref="A2"/>
    </sheetView>
  </sheetViews>
  <sheetFormatPr defaultColWidth="9" defaultRowHeight="14.25" outlineLevelCol="3"/>
  <cols>
    <col min="1" max="1" width="27.125" style="1" customWidth="1"/>
    <col min="2" max="2" width="29.375" style="1" customWidth="1"/>
    <col min="3" max="3" width="15.25" style="156" customWidth="1"/>
    <col min="4" max="4" width="13.75" style="1" customWidth="1"/>
    <col min="5" max="16381" width="9" style="1"/>
    <col min="16382" max="16384" width="9" style="19"/>
  </cols>
  <sheetData>
    <row r="1" s="1" customFormat="1" ht="32" customHeight="1" spans="1:4">
      <c r="A1" s="157" t="s">
        <v>1550</v>
      </c>
      <c r="B1" s="157"/>
      <c r="C1" s="158"/>
      <c r="D1" s="157"/>
    </row>
    <row r="2" s="1" customFormat="1" ht="21" customHeight="1" spans="1:4">
      <c r="A2" s="159" t="s">
        <v>1551</v>
      </c>
      <c r="C2" s="156"/>
      <c r="D2" s="1" t="s">
        <v>2</v>
      </c>
    </row>
    <row r="3" s="1" customFormat="1" ht="24" customHeight="1" spans="1:4">
      <c r="A3" s="160" t="s">
        <v>1552</v>
      </c>
      <c r="B3" s="160" t="s">
        <v>1553</v>
      </c>
      <c r="C3" s="160" t="s">
        <v>1554</v>
      </c>
      <c r="D3" s="161" t="s">
        <v>1555</v>
      </c>
    </row>
    <row r="4" s="1" customFormat="1" ht="22" customHeight="1" spans="1:4">
      <c r="A4" s="162" t="s">
        <v>1556</v>
      </c>
      <c r="B4" s="162" t="s">
        <v>1557</v>
      </c>
      <c r="C4" s="163">
        <v>14648.154774</v>
      </c>
      <c r="D4" s="164">
        <v>8495.93</v>
      </c>
    </row>
    <row r="5" s="1" customFormat="1" ht="22" customHeight="1" spans="1:4">
      <c r="A5" s="162"/>
      <c r="B5" s="162"/>
      <c r="C5" s="163">
        <v>2260.779976</v>
      </c>
      <c r="D5" s="164">
        <v>1311.25</v>
      </c>
    </row>
    <row r="6" s="1" customFormat="1" ht="22" customHeight="1" spans="1:4">
      <c r="A6" s="162"/>
      <c r="B6" s="165" t="s">
        <v>1558</v>
      </c>
      <c r="C6" s="163">
        <v>7822.370198</v>
      </c>
      <c r="D6" s="164">
        <v>4536.97</v>
      </c>
    </row>
    <row r="7" s="1" customFormat="1" ht="22" customHeight="1" spans="1:4">
      <c r="A7" s="162"/>
      <c r="B7" s="165"/>
      <c r="C7" s="163">
        <v>1396.629124</v>
      </c>
      <c r="D7" s="164">
        <v>810.04</v>
      </c>
    </row>
    <row r="8" s="1" customFormat="1" ht="22" customHeight="1" spans="1:4">
      <c r="A8" s="162"/>
      <c r="B8" s="165" t="s">
        <v>1559</v>
      </c>
      <c r="C8" s="163">
        <v>2142.878239</v>
      </c>
      <c r="D8" s="164">
        <v>1242.87</v>
      </c>
    </row>
    <row r="9" s="1" customFormat="1" ht="22" customHeight="1" spans="1:4">
      <c r="A9" s="162"/>
      <c r="B9" s="165" t="s">
        <v>1560</v>
      </c>
      <c r="C9" s="163">
        <v>0</v>
      </c>
      <c r="D9" s="164"/>
    </row>
    <row r="10" s="1" customFormat="1" ht="22" customHeight="1" spans="1:4">
      <c r="A10" s="162"/>
      <c r="B10" s="165" t="s">
        <v>1561</v>
      </c>
      <c r="C10" s="163">
        <v>4957.89159</v>
      </c>
      <c r="D10" s="164">
        <v>2875.58</v>
      </c>
    </row>
    <row r="11" s="1" customFormat="1" ht="22" customHeight="1" spans="1:4">
      <c r="A11" s="162"/>
      <c r="B11" s="165" t="s">
        <v>1562</v>
      </c>
      <c r="C11" s="163">
        <v>1983.156636</v>
      </c>
      <c r="D11" s="164">
        <v>1150.23</v>
      </c>
    </row>
    <row r="12" s="1" customFormat="1" ht="22" customHeight="1" spans="1:4">
      <c r="A12" s="162"/>
      <c r="B12" s="165" t="s">
        <v>1563</v>
      </c>
      <c r="C12" s="163">
        <v>0</v>
      </c>
      <c r="D12" s="164"/>
    </row>
    <row r="13" s="1" customFormat="1" ht="22" customHeight="1" spans="1:4">
      <c r="A13" s="162"/>
      <c r="B13" s="165" t="s">
        <v>1564</v>
      </c>
      <c r="C13" s="163">
        <v>0</v>
      </c>
      <c r="D13" s="164"/>
    </row>
    <row r="14" s="1" customFormat="1" ht="22" customHeight="1" spans="1:4">
      <c r="A14" s="162"/>
      <c r="B14" s="165" t="s">
        <v>1565</v>
      </c>
      <c r="C14" s="163">
        <v>2254.843995</v>
      </c>
      <c r="D14" s="164">
        <v>1307.81</v>
      </c>
    </row>
    <row r="15" s="1" customFormat="1" ht="22" customHeight="1" spans="1:4">
      <c r="A15" s="162"/>
      <c r="B15" s="165" t="s">
        <v>1566</v>
      </c>
      <c r="C15" s="163">
        <v>2198.13386</v>
      </c>
      <c r="D15" s="164">
        <v>1274.92</v>
      </c>
    </row>
    <row r="16" s="1" customFormat="1" ht="22" customHeight="1" spans="1:4">
      <c r="A16" s="162"/>
      <c r="B16" s="165" t="s">
        <v>1567</v>
      </c>
      <c r="C16" s="163">
        <v>0</v>
      </c>
      <c r="D16" s="164"/>
    </row>
    <row r="17" s="1" customFormat="1" ht="22" customHeight="1" spans="1:4">
      <c r="A17" s="162"/>
      <c r="B17" s="165" t="s">
        <v>1568</v>
      </c>
      <c r="C17" s="163">
        <v>160.528</v>
      </c>
      <c r="D17" s="164">
        <v>93.11</v>
      </c>
    </row>
    <row r="18" s="1" customFormat="1" ht="22" customHeight="1" spans="1:4">
      <c r="A18" s="162"/>
      <c r="B18" s="165"/>
      <c r="C18" s="163">
        <v>1557.334716</v>
      </c>
      <c r="D18" s="164">
        <v>903.25</v>
      </c>
    </row>
    <row r="19" s="1" customFormat="1" ht="22" customHeight="1" spans="1:4">
      <c r="A19" s="162"/>
      <c r="B19" s="165"/>
      <c r="C19" s="163">
        <v>542.403</v>
      </c>
      <c r="D19" s="164">
        <v>314.59</v>
      </c>
    </row>
    <row r="20" s="1" customFormat="1" ht="22" customHeight="1" spans="1:4">
      <c r="A20" s="162"/>
      <c r="B20" s="165"/>
      <c r="C20" s="163">
        <v>27.32</v>
      </c>
      <c r="D20" s="164">
        <v>15.84</v>
      </c>
    </row>
    <row r="21" s="1" customFormat="1" ht="22" customHeight="1" spans="1:4">
      <c r="A21" s="165" t="s">
        <v>1569</v>
      </c>
      <c r="B21" s="165" t="s">
        <v>1570</v>
      </c>
      <c r="C21" s="163">
        <v>499.396062</v>
      </c>
      <c r="D21" s="164">
        <v>289.65</v>
      </c>
    </row>
    <row r="22" s="1" customFormat="1" ht="22" customHeight="1" spans="1:4">
      <c r="A22" s="165"/>
      <c r="B22" s="165" t="s">
        <v>1571</v>
      </c>
      <c r="C22" s="163">
        <v>103.41411</v>
      </c>
      <c r="D22" s="164">
        <v>59.98</v>
      </c>
    </row>
    <row r="23" s="1" customFormat="1" ht="22" customHeight="1" spans="1:4">
      <c r="A23" s="165"/>
      <c r="B23" s="165" t="s">
        <v>1572</v>
      </c>
      <c r="C23" s="163"/>
      <c r="D23" s="164"/>
    </row>
    <row r="24" s="1" customFormat="1" ht="22" customHeight="1" spans="1:4">
      <c r="A24" s="165"/>
      <c r="B24" s="165" t="s">
        <v>1573</v>
      </c>
      <c r="C24" s="163"/>
      <c r="D24" s="164"/>
    </row>
    <row r="25" s="1" customFormat="1" ht="22" customHeight="1" spans="1:4">
      <c r="A25" s="165"/>
      <c r="B25" s="165" t="s">
        <v>1574</v>
      </c>
      <c r="C25" s="163">
        <v>23.4788</v>
      </c>
      <c r="D25" s="164">
        <v>13.62</v>
      </c>
    </row>
    <row r="26" s="1" customFormat="1" ht="22" customHeight="1" spans="1:4">
      <c r="A26" s="165"/>
      <c r="B26" s="165" t="s">
        <v>1575</v>
      </c>
      <c r="C26" s="163">
        <v>93.994984</v>
      </c>
      <c r="D26" s="164">
        <v>54.52</v>
      </c>
    </row>
    <row r="27" s="1" customFormat="1" ht="22" customHeight="1" spans="1:4">
      <c r="A27" s="165"/>
      <c r="B27" s="165" t="s">
        <v>1576</v>
      </c>
      <c r="C27" s="163">
        <v>77.250284</v>
      </c>
      <c r="D27" s="164">
        <v>44.81</v>
      </c>
    </row>
    <row r="28" s="1" customFormat="1" ht="22" customHeight="1" spans="1:4">
      <c r="A28" s="165"/>
      <c r="B28" s="165" t="s">
        <v>1577</v>
      </c>
      <c r="C28" s="163"/>
      <c r="D28" s="164"/>
    </row>
    <row r="29" s="1" customFormat="1" ht="22" customHeight="1" spans="1:4">
      <c r="A29" s="165"/>
      <c r="B29" s="165"/>
      <c r="C29" s="163">
        <v>752.127486</v>
      </c>
      <c r="D29" s="164">
        <v>436.28</v>
      </c>
    </row>
    <row r="30" s="1" customFormat="1" ht="22" customHeight="1" spans="1:4">
      <c r="A30" s="165"/>
      <c r="B30" s="166" t="s">
        <v>1578</v>
      </c>
      <c r="C30" s="163">
        <v>41.2</v>
      </c>
      <c r="D30" s="164">
        <v>23.9</v>
      </c>
    </row>
    <row r="31" s="1" customFormat="1" ht="22" customHeight="1" spans="1:4">
      <c r="A31" s="165"/>
      <c r="B31" s="166" t="s">
        <v>1579</v>
      </c>
      <c r="C31" s="163">
        <v>378.116793</v>
      </c>
      <c r="D31" s="164">
        <v>219.31</v>
      </c>
    </row>
    <row r="32" s="1" customFormat="1" ht="22" customHeight="1" spans="1:4">
      <c r="A32" s="165"/>
      <c r="B32" s="166" t="s">
        <v>1580</v>
      </c>
      <c r="C32" s="163"/>
      <c r="D32" s="164"/>
    </row>
    <row r="33" s="1" customFormat="1" ht="22" customHeight="1" spans="1:4">
      <c r="A33" s="165"/>
      <c r="B33" s="167" t="s">
        <v>1581</v>
      </c>
      <c r="C33" s="163">
        <v>177.85162</v>
      </c>
      <c r="D33" s="164">
        <v>103.15</v>
      </c>
    </row>
    <row r="34" s="1" customFormat="1" ht="22" customHeight="1" spans="1:4">
      <c r="A34" s="165"/>
      <c r="B34" s="167" t="s">
        <v>1582</v>
      </c>
      <c r="C34" s="163"/>
      <c r="D34" s="164"/>
    </row>
    <row r="35" s="1" customFormat="1" ht="22" customHeight="1" spans="1:4">
      <c r="A35" s="165"/>
      <c r="B35" s="167" t="s">
        <v>1583</v>
      </c>
      <c r="C35" s="163">
        <v>19.23848</v>
      </c>
      <c r="D35" s="164">
        <v>11.16</v>
      </c>
    </row>
    <row r="36" s="1" customFormat="1" ht="22" customHeight="1" spans="1:4">
      <c r="A36" s="165"/>
      <c r="B36" s="167" t="s">
        <v>1584</v>
      </c>
      <c r="C36" s="163"/>
      <c r="D36" s="164"/>
    </row>
    <row r="37" s="1" customFormat="1" ht="22" customHeight="1" spans="1:4">
      <c r="A37" s="165"/>
      <c r="B37" s="167"/>
      <c r="C37" s="163">
        <v>4.85</v>
      </c>
      <c r="D37" s="164">
        <v>2.81</v>
      </c>
    </row>
    <row r="38" s="1" customFormat="1" ht="22" customHeight="1" spans="1:4">
      <c r="A38" s="165"/>
      <c r="B38" s="167"/>
      <c r="C38" s="163">
        <v>35.6</v>
      </c>
      <c r="D38" s="164">
        <v>20.65</v>
      </c>
    </row>
    <row r="39" s="1" customFormat="1" ht="22" customHeight="1" spans="1:4">
      <c r="A39" s="165"/>
      <c r="B39" s="167" t="s">
        <v>1585</v>
      </c>
      <c r="C39" s="163">
        <v>13.2456</v>
      </c>
      <c r="D39" s="164">
        <v>7.68</v>
      </c>
    </row>
    <row r="40" s="1" customFormat="1" ht="22" customHeight="1" spans="1:4">
      <c r="A40" s="165"/>
      <c r="B40" s="167" t="s">
        <v>1586</v>
      </c>
      <c r="C40" s="163"/>
      <c r="D40" s="164"/>
    </row>
    <row r="41" s="1" customFormat="1" ht="22" customHeight="1" spans="1:4">
      <c r="A41" s="165"/>
      <c r="B41" s="167" t="s">
        <v>1587</v>
      </c>
      <c r="C41" s="163"/>
      <c r="D41" s="164"/>
    </row>
    <row r="42" s="1" customFormat="1" ht="22" customHeight="1" spans="1:4">
      <c r="A42" s="165"/>
      <c r="B42" s="167" t="s">
        <v>1588</v>
      </c>
      <c r="C42" s="163"/>
      <c r="D42" s="164"/>
    </row>
    <row r="43" s="1" customFormat="1" ht="22" customHeight="1" spans="1:4">
      <c r="A43" s="165"/>
      <c r="B43" s="165" t="s">
        <v>1589</v>
      </c>
      <c r="C43" s="163"/>
      <c r="D43" s="164"/>
    </row>
    <row r="44" s="1" customFormat="1" ht="22" customHeight="1" spans="1:4">
      <c r="A44" s="165"/>
      <c r="B44" s="165" t="s">
        <v>1590</v>
      </c>
      <c r="C44" s="163"/>
      <c r="D44" s="164"/>
    </row>
    <row r="45" s="1" customFormat="1" ht="22" customHeight="1" spans="1:4">
      <c r="A45" s="165"/>
      <c r="B45" s="165" t="s">
        <v>1591</v>
      </c>
      <c r="C45" s="163">
        <v>19.045</v>
      </c>
      <c r="D45" s="164">
        <v>11.05</v>
      </c>
    </row>
    <row r="46" s="1" customFormat="1" ht="22" customHeight="1" spans="1:4">
      <c r="A46" s="165"/>
      <c r="B46" s="165"/>
      <c r="C46" s="163">
        <v>18.775</v>
      </c>
      <c r="D46" s="164">
        <v>10.89</v>
      </c>
    </row>
    <row r="47" s="1" customFormat="1" ht="22" customHeight="1" spans="1:4">
      <c r="A47" s="165"/>
      <c r="B47" s="165" t="s">
        <v>1592</v>
      </c>
      <c r="C47" s="163">
        <v>62.518492</v>
      </c>
      <c r="D47" s="164">
        <v>36.26</v>
      </c>
    </row>
    <row r="48" ht="22" customHeight="1" spans="1:4">
      <c r="A48" s="165"/>
      <c r="B48" s="165" t="s">
        <v>1593</v>
      </c>
      <c r="C48" s="163">
        <v>222</v>
      </c>
      <c r="D48" s="164">
        <v>128.76</v>
      </c>
    </row>
    <row r="49" ht="22" customHeight="1" spans="1:4">
      <c r="A49" s="165"/>
      <c r="B49" s="165" t="s">
        <v>1594</v>
      </c>
      <c r="C49" s="163">
        <v>892.872</v>
      </c>
      <c r="D49" s="164">
        <v>517.86</v>
      </c>
    </row>
    <row r="50" ht="22" customHeight="1" spans="1:4">
      <c r="A50" s="165"/>
      <c r="B50" s="165"/>
      <c r="C50" s="163"/>
      <c r="D50" s="164"/>
    </row>
    <row r="51" ht="22" customHeight="1" spans="1:4">
      <c r="A51" s="165"/>
      <c r="B51" s="165" t="s">
        <v>1595</v>
      </c>
      <c r="C51" s="163"/>
      <c r="D51" s="164"/>
    </row>
    <row r="52" ht="22" customHeight="1" spans="1:4">
      <c r="A52" s="165"/>
      <c r="B52" s="165" t="s">
        <v>1596</v>
      </c>
      <c r="C52" s="163"/>
      <c r="D52" s="164"/>
    </row>
    <row r="53" ht="22" customHeight="1" spans="1:4">
      <c r="A53" s="165" t="s">
        <v>1597</v>
      </c>
      <c r="B53" s="165" t="s">
        <v>1598</v>
      </c>
      <c r="C53" s="163">
        <v>204.530416</v>
      </c>
      <c r="D53" s="164">
        <v>118.63</v>
      </c>
    </row>
    <row r="54" ht="22" customHeight="1" spans="1:4">
      <c r="A54" s="165"/>
      <c r="B54" s="165"/>
      <c r="C54" s="163">
        <v>53.782606</v>
      </c>
      <c r="D54" s="164">
        <v>31.19</v>
      </c>
    </row>
    <row r="55" ht="22" customHeight="1" spans="1:4">
      <c r="A55" s="165"/>
      <c r="B55" s="165" t="s">
        <v>1599</v>
      </c>
      <c r="C55" s="163">
        <v>11210.83624</v>
      </c>
      <c r="D55" s="164">
        <v>6502.29</v>
      </c>
    </row>
    <row r="56" ht="22" customHeight="1" spans="1:4">
      <c r="A56" s="165"/>
      <c r="B56" s="165"/>
      <c r="C56" s="163">
        <v>1187.559598</v>
      </c>
      <c r="D56" s="164">
        <v>688.78</v>
      </c>
    </row>
    <row r="57" ht="22" customHeight="1" spans="1:4">
      <c r="A57" s="165"/>
      <c r="B57" s="165" t="s">
        <v>1600</v>
      </c>
      <c r="C57" s="163"/>
      <c r="D57" s="164"/>
    </row>
    <row r="58" ht="22" customHeight="1" spans="1:4">
      <c r="A58" s="165"/>
      <c r="B58" s="165" t="s">
        <v>1601</v>
      </c>
      <c r="C58" s="163">
        <v>0.636</v>
      </c>
      <c r="D58" s="164">
        <v>0.37</v>
      </c>
    </row>
    <row r="59" ht="22" customHeight="1" spans="1:4">
      <c r="A59" s="165"/>
      <c r="B59" s="165" t="s">
        <v>1602</v>
      </c>
      <c r="C59" s="163">
        <v>165.368714</v>
      </c>
      <c r="D59" s="164">
        <v>95.91</v>
      </c>
    </row>
    <row r="60" ht="22" customHeight="1" spans="1:4">
      <c r="A60" s="165"/>
      <c r="B60" s="165"/>
      <c r="C60" s="163">
        <v>379.056</v>
      </c>
      <c r="D60" s="164">
        <v>219.85</v>
      </c>
    </row>
    <row r="61" ht="22" customHeight="1" spans="1:4">
      <c r="A61" s="165"/>
      <c r="B61" s="165"/>
      <c r="C61" s="163">
        <v>14.235</v>
      </c>
      <c r="D61" s="164">
        <v>8.26</v>
      </c>
    </row>
    <row r="62" ht="22" customHeight="1" spans="1:4">
      <c r="A62" s="165"/>
      <c r="B62" s="165" t="s">
        <v>1603</v>
      </c>
      <c r="C62" s="163">
        <v>0</v>
      </c>
      <c r="D62" s="164"/>
    </row>
    <row r="63" ht="22" customHeight="1" spans="1:4">
      <c r="A63" s="165"/>
      <c r="B63" s="165" t="s">
        <v>1604</v>
      </c>
      <c r="C63" s="163">
        <v>19.70374</v>
      </c>
      <c r="D63" s="164">
        <v>11.43</v>
      </c>
    </row>
    <row r="64" ht="22" customHeight="1" spans="1:4">
      <c r="A64" s="165"/>
      <c r="B64" s="165" t="s">
        <v>1605</v>
      </c>
      <c r="C64" s="163"/>
      <c r="D64" s="164"/>
    </row>
    <row r="65" ht="22" customHeight="1" spans="1:4">
      <c r="A65" s="165"/>
      <c r="B65" s="167" t="s">
        <v>1606</v>
      </c>
      <c r="C65" s="163">
        <v>13.794</v>
      </c>
      <c r="D65" s="164">
        <v>8</v>
      </c>
    </row>
    <row r="66" ht="22" customHeight="1" spans="1:4">
      <c r="A66" s="165"/>
      <c r="B66" s="167"/>
      <c r="C66" s="163">
        <v>0.3</v>
      </c>
      <c r="D66" s="164">
        <v>0.17</v>
      </c>
    </row>
    <row r="67" ht="22" customHeight="1" spans="1:4">
      <c r="A67" s="165"/>
      <c r="B67" s="165" t="s">
        <v>1607</v>
      </c>
      <c r="C67" s="163">
        <v>0</v>
      </c>
      <c r="D67" s="164"/>
    </row>
    <row r="68" ht="22" customHeight="1" spans="1:4">
      <c r="A68" s="165"/>
      <c r="B68" s="165" t="s">
        <v>1608</v>
      </c>
      <c r="C68" s="163">
        <v>340.96</v>
      </c>
      <c r="D68" s="164">
        <v>197.76</v>
      </c>
    </row>
    <row r="69" ht="22" customHeight="1" spans="1:4">
      <c r="A69" s="165"/>
      <c r="B69" s="165"/>
      <c r="C69" s="163">
        <v>5.84</v>
      </c>
      <c r="D69" s="164">
        <v>3.39</v>
      </c>
    </row>
    <row r="70" ht="22" customHeight="1" spans="1:4">
      <c r="A70" s="165"/>
      <c r="B70" s="165"/>
      <c r="C70" s="163">
        <v>210.16</v>
      </c>
      <c r="D70" s="164">
        <v>121.89</v>
      </c>
    </row>
    <row r="71" ht="22" customHeight="1" spans="1:4">
      <c r="A71" s="165"/>
      <c r="B71" s="165" t="s">
        <v>1609</v>
      </c>
      <c r="C71" s="163">
        <v>6.248</v>
      </c>
      <c r="D71" s="164">
        <v>3.62</v>
      </c>
    </row>
    <row r="72" ht="22" customHeight="1" spans="1:4">
      <c r="A72" s="165"/>
      <c r="B72" s="165"/>
      <c r="C72" s="163">
        <v>10.516</v>
      </c>
      <c r="D72" s="164">
        <v>6.1</v>
      </c>
    </row>
    <row r="73" ht="22" customHeight="1" spans="1:4">
      <c r="A73" s="165" t="s">
        <v>1610</v>
      </c>
      <c r="B73" s="165" t="s">
        <v>1611</v>
      </c>
      <c r="C73" s="163">
        <v>59210.925133</v>
      </c>
      <c r="D73" s="164">
        <v>34342.37</v>
      </c>
    </row>
  </sheetData>
  <mergeCells count="17">
    <mergeCell ref="A1:D1"/>
    <mergeCell ref="A4:A20"/>
    <mergeCell ref="A21:A52"/>
    <mergeCell ref="A53:A72"/>
    <mergeCell ref="B4:B5"/>
    <mergeCell ref="B6:B7"/>
    <mergeCell ref="B17:B20"/>
    <mergeCell ref="B28:B29"/>
    <mergeCell ref="B36:B38"/>
    <mergeCell ref="B45:B46"/>
    <mergeCell ref="B49:B50"/>
    <mergeCell ref="B53:B54"/>
    <mergeCell ref="B55:B56"/>
    <mergeCell ref="B59:B61"/>
    <mergeCell ref="B65:B66"/>
    <mergeCell ref="B68:B70"/>
    <mergeCell ref="B71:B72"/>
  </mergeCells>
  <printOptions horizontalCentered="1"/>
  <pageMargins left="0.357638888888889" right="0.357638888888889" top="0.0152777777777778" bottom="0.0152777777777778" header="0.511805555555556" footer="0.511805555555556"/>
  <pageSetup paperSize="9" scale="9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1"/>
  <sheetViews>
    <sheetView workbookViewId="0">
      <selection activeCell="B12" sqref="B12"/>
    </sheetView>
  </sheetViews>
  <sheetFormatPr defaultColWidth="6.875" defaultRowHeight="11.25" outlineLevelCol="3"/>
  <cols>
    <col min="1" max="1" width="32.625" style="123"/>
    <col min="2" max="2" width="36.875" style="123" customWidth="1"/>
    <col min="3" max="3" width="10.75" style="123" customWidth="1"/>
    <col min="4" max="4" width="12.875" style="123" customWidth="1"/>
    <col min="5" max="16383" width="6.875" style="123"/>
  </cols>
  <sheetData>
    <row r="1" s="123" customFormat="1" ht="31.5" customHeight="1" spans="1:4">
      <c r="A1" s="126" t="s">
        <v>1612</v>
      </c>
      <c r="B1" s="126"/>
      <c r="C1" s="126"/>
      <c r="D1" s="126"/>
    </row>
    <row r="2" s="124" customFormat="1" ht="21.95" customHeight="1" spans="1:4">
      <c r="A2" s="127" t="s">
        <v>1613</v>
      </c>
      <c r="D2" s="128" t="s">
        <v>2</v>
      </c>
    </row>
    <row r="3" s="124" customFormat="1" ht="21.95" customHeight="1" spans="1:4">
      <c r="A3" s="129" t="s">
        <v>1552</v>
      </c>
      <c r="B3" s="129" t="s">
        <v>1553</v>
      </c>
      <c r="C3" s="130" t="s">
        <v>1554</v>
      </c>
      <c r="D3" s="131" t="s">
        <v>1555</v>
      </c>
    </row>
    <row r="4" s="125" customFormat="1" ht="21.95" customHeight="1" spans="1:4">
      <c r="A4" s="132" t="s">
        <v>1614</v>
      </c>
      <c r="B4" s="132"/>
      <c r="C4" s="133">
        <v>59211</v>
      </c>
      <c r="D4" s="134">
        <v>33159</v>
      </c>
    </row>
    <row r="5" s="124" customFormat="1" ht="21.95" customHeight="1" spans="1:4">
      <c r="A5" s="135" t="s">
        <v>1615</v>
      </c>
      <c r="B5" s="136" t="s">
        <v>1616</v>
      </c>
      <c r="C5" s="133">
        <v>7690</v>
      </c>
      <c r="D5" s="137">
        <v>4306</v>
      </c>
    </row>
    <row r="6" s="124" customFormat="1" ht="21.95" customHeight="1" spans="1:4">
      <c r="A6" s="138"/>
      <c r="B6" s="139" t="s">
        <v>1565</v>
      </c>
      <c r="C6" s="133">
        <v>2589</v>
      </c>
      <c r="D6" s="137">
        <v>1450</v>
      </c>
    </row>
    <row r="7" s="124" customFormat="1" ht="21.95" customHeight="1" spans="1:4">
      <c r="A7" s="138"/>
      <c r="B7" s="139" t="s">
        <v>1566</v>
      </c>
      <c r="C7" s="133">
        <v>627</v>
      </c>
      <c r="D7" s="137">
        <v>351</v>
      </c>
    </row>
    <row r="8" s="124" customFormat="1" ht="21.95" customHeight="1" spans="1:4">
      <c r="A8" s="140"/>
      <c r="B8" s="139" t="s">
        <v>1568</v>
      </c>
      <c r="C8" s="133">
        <v>643</v>
      </c>
      <c r="D8" s="137">
        <v>361</v>
      </c>
    </row>
    <row r="9" s="124" customFormat="1" ht="21.95" customHeight="1" spans="1:4">
      <c r="A9" s="141" t="s">
        <v>1617</v>
      </c>
      <c r="B9" s="139" t="s">
        <v>1618</v>
      </c>
      <c r="C9" s="133">
        <v>1513</v>
      </c>
      <c r="D9" s="137">
        <v>847</v>
      </c>
    </row>
    <row r="10" s="124" customFormat="1" ht="21.95" customHeight="1" spans="1:4">
      <c r="A10" s="141"/>
      <c r="B10" s="139" t="s">
        <v>1583</v>
      </c>
      <c r="C10" s="133">
        <v>9</v>
      </c>
      <c r="D10" s="137">
        <v>5</v>
      </c>
    </row>
    <row r="11" s="124" customFormat="1" ht="21.95" customHeight="1" spans="1:4">
      <c r="A11" s="141"/>
      <c r="B11" s="139" t="s">
        <v>1619</v>
      </c>
      <c r="C11" s="133">
        <v>31</v>
      </c>
      <c r="D11" s="137">
        <v>17</v>
      </c>
    </row>
    <row r="12" s="124" customFormat="1" ht="21.95" customHeight="1" spans="1:4">
      <c r="A12" s="141"/>
      <c r="B12" s="139" t="s">
        <v>1620</v>
      </c>
      <c r="C12" s="133"/>
      <c r="D12" s="137"/>
    </row>
    <row r="13" s="124" customFormat="1" ht="21.95" customHeight="1" spans="1:4">
      <c r="A13" s="141"/>
      <c r="B13" s="139" t="s">
        <v>1590</v>
      </c>
      <c r="C13" s="133"/>
      <c r="D13" s="137"/>
    </row>
    <row r="14" s="124" customFormat="1" ht="21.95" customHeight="1" spans="1:4">
      <c r="A14" s="141"/>
      <c r="B14" s="139" t="s">
        <v>1585</v>
      </c>
      <c r="C14" s="133">
        <v>7</v>
      </c>
      <c r="D14" s="137">
        <v>4</v>
      </c>
    </row>
    <row r="15" s="124" customFormat="1" ht="21.95" customHeight="1" spans="1:4">
      <c r="A15" s="141"/>
      <c r="B15" s="139" t="s">
        <v>1580</v>
      </c>
      <c r="C15" s="133"/>
      <c r="D15" s="137"/>
    </row>
    <row r="16" s="124" customFormat="1" ht="21.95" customHeight="1" spans="1:4">
      <c r="A16" s="141"/>
      <c r="B16" s="139" t="s">
        <v>1593</v>
      </c>
      <c r="C16" s="133">
        <v>107</v>
      </c>
      <c r="D16" s="137">
        <v>60</v>
      </c>
    </row>
    <row r="17" s="124" customFormat="1" ht="21.95" customHeight="1" spans="1:4">
      <c r="A17" s="141"/>
      <c r="B17" s="139" t="s">
        <v>1621</v>
      </c>
      <c r="C17" s="133">
        <v>116</v>
      </c>
      <c r="D17" s="137">
        <v>65</v>
      </c>
    </row>
    <row r="18" s="124" customFormat="1" ht="21.95" customHeight="1" spans="1:4">
      <c r="A18" s="142"/>
      <c r="B18" s="139" t="s">
        <v>1596</v>
      </c>
      <c r="C18" s="133"/>
      <c r="D18" s="137"/>
    </row>
    <row r="19" s="124" customFormat="1" ht="21.95" customHeight="1" spans="1:4">
      <c r="A19" s="141" t="s">
        <v>1622</v>
      </c>
      <c r="B19" s="139" t="s">
        <v>1623</v>
      </c>
      <c r="C19" s="133"/>
      <c r="D19" s="137"/>
    </row>
    <row r="20" s="124" customFormat="1" ht="21.95" customHeight="1" spans="1:4">
      <c r="A20" s="141"/>
      <c r="B20" s="139" t="s">
        <v>1624</v>
      </c>
      <c r="C20" s="133"/>
      <c r="D20" s="137"/>
    </row>
    <row r="21" s="124" customFormat="1" ht="21.95" customHeight="1" spans="1:4">
      <c r="A21" s="141"/>
      <c r="B21" s="139" t="s">
        <v>1625</v>
      </c>
      <c r="C21" s="133"/>
      <c r="D21" s="137"/>
    </row>
    <row r="22" s="124" customFormat="1" ht="21.95" customHeight="1" spans="1:4">
      <c r="A22" s="141"/>
      <c r="B22" s="139" t="s">
        <v>1626</v>
      </c>
      <c r="C22" s="133"/>
      <c r="D22" s="137"/>
    </row>
    <row r="23" s="124" customFormat="1" ht="21.95" customHeight="1" spans="1:4">
      <c r="A23" s="141"/>
      <c r="B23" s="139" t="s">
        <v>1627</v>
      </c>
      <c r="C23" s="133"/>
      <c r="D23" s="137"/>
    </row>
    <row r="24" s="124" customFormat="1" ht="21.95" customHeight="1" spans="1:4">
      <c r="A24" s="141"/>
      <c r="B24" s="139" t="s">
        <v>1628</v>
      </c>
      <c r="C24" s="133"/>
      <c r="D24" s="137"/>
    </row>
    <row r="25" s="124" customFormat="1" ht="21.95" customHeight="1" spans="1:4">
      <c r="A25" s="142"/>
      <c r="B25" s="139" t="s">
        <v>1629</v>
      </c>
      <c r="C25" s="133"/>
      <c r="D25" s="137"/>
    </row>
    <row r="26" s="124" customFormat="1" ht="21.95" customHeight="1" spans="1:4">
      <c r="A26" s="141" t="s">
        <v>1630</v>
      </c>
      <c r="B26" s="143" t="s">
        <v>1623</v>
      </c>
      <c r="C26" s="133"/>
      <c r="D26" s="137"/>
    </row>
    <row r="27" s="124" customFormat="1" ht="21.95" customHeight="1" spans="1:4">
      <c r="A27" s="141"/>
      <c r="B27" s="139" t="s">
        <v>1624</v>
      </c>
      <c r="C27" s="133"/>
      <c r="D27" s="137"/>
    </row>
    <row r="28" s="124" customFormat="1" ht="21.95" customHeight="1" spans="1:4">
      <c r="A28" s="141"/>
      <c r="B28" s="139" t="s">
        <v>1625</v>
      </c>
      <c r="C28" s="133"/>
      <c r="D28" s="137"/>
    </row>
    <row r="29" s="124" customFormat="1" ht="21.95" customHeight="1" spans="1:4">
      <c r="A29" s="141"/>
      <c r="B29" s="139" t="s">
        <v>1627</v>
      </c>
      <c r="C29" s="133"/>
      <c r="D29" s="137"/>
    </row>
    <row r="30" s="124" customFormat="1" ht="21.95" customHeight="1" spans="1:4">
      <c r="A30" s="141"/>
      <c r="B30" s="139" t="s">
        <v>1628</v>
      </c>
      <c r="C30" s="133"/>
      <c r="D30" s="137"/>
    </row>
    <row r="31" s="124" customFormat="1" ht="21.95" customHeight="1" spans="1:4">
      <c r="A31" s="142"/>
      <c r="B31" s="139" t="s">
        <v>1629</v>
      </c>
      <c r="C31" s="133"/>
      <c r="D31" s="137"/>
    </row>
    <row r="32" s="124" customFormat="1" ht="21.95" customHeight="1" spans="1:4">
      <c r="A32" s="144" t="s">
        <v>1631</v>
      </c>
      <c r="B32" s="139" t="s">
        <v>1556</v>
      </c>
      <c r="C32" s="133">
        <v>30744</v>
      </c>
      <c r="D32" s="137">
        <v>17217</v>
      </c>
    </row>
    <row r="33" s="124" customFormat="1" ht="21.95" customHeight="1" spans="1:4">
      <c r="A33" s="145"/>
      <c r="B33" s="139" t="s">
        <v>1569</v>
      </c>
      <c r="C33" s="133">
        <v>1652</v>
      </c>
      <c r="D33" s="137">
        <v>925</v>
      </c>
    </row>
    <row r="34" s="124" customFormat="1" ht="21.95" customHeight="1" spans="1:4">
      <c r="A34" s="146"/>
      <c r="B34" s="139" t="s">
        <v>1632</v>
      </c>
      <c r="C34" s="133"/>
      <c r="D34" s="137"/>
    </row>
    <row r="35" s="124" customFormat="1" ht="21.95" customHeight="1" spans="1:4">
      <c r="A35" s="147" t="s">
        <v>1633</v>
      </c>
      <c r="B35" s="139" t="s">
        <v>1634</v>
      </c>
      <c r="C35" s="133"/>
      <c r="D35" s="137"/>
    </row>
    <row r="36" s="124" customFormat="1" ht="21.95" customHeight="1" spans="1:4">
      <c r="A36" s="141"/>
      <c r="B36" s="139" t="s">
        <v>1635</v>
      </c>
      <c r="C36" s="133"/>
      <c r="D36" s="137"/>
    </row>
    <row r="37" s="124" customFormat="1" ht="21.95" customHeight="1" spans="1:4">
      <c r="A37" s="148" t="s">
        <v>1636</v>
      </c>
      <c r="B37" s="143" t="s">
        <v>1637</v>
      </c>
      <c r="C37" s="133"/>
      <c r="D37" s="137"/>
    </row>
    <row r="38" s="124" customFormat="1" ht="21.95" customHeight="1" spans="1:4">
      <c r="A38" s="149"/>
      <c r="B38" s="150" t="s">
        <v>1638</v>
      </c>
      <c r="C38" s="133"/>
      <c r="D38" s="137"/>
    </row>
    <row r="39" s="124" customFormat="1" ht="21.95" customHeight="1" spans="1:4">
      <c r="A39" s="151"/>
      <c r="B39" s="139" t="s">
        <v>1639</v>
      </c>
      <c r="C39" s="133"/>
      <c r="D39" s="137"/>
    </row>
    <row r="40" s="124" customFormat="1" ht="21.95" customHeight="1" spans="1:4">
      <c r="A40" s="147" t="s">
        <v>1640</v>
      </c>
      <c r="B40" s="139" t="s">
        <v>1641</v>
      </c>
      <c r="C40" s="133"/>
      <c r="D40" s="137"/>
    </row>
    <row r="41" s="124" customFormat="1" ht="21.95" customHeight="1" spans="1:4">
      <c r="A41" s="141"/>
      <c r="B41" s="139" t="s">
        <v>1642</v>
      </c>
      <c r="C41" s="133"/>
      <c r="D41" s="137"/>
    </row>
    <row r="42" s="124" customFormat="1" ht="21.95" customHeight="1" spans="1:4">
      <c r="A42" s="147" t="s">
        <v>1643</v>
      </c>
      <c r="B42" s="139" t="s">
        <v>1644</v>
      </c>
      <c r="C42" s="133">
        <v>593</v>
      </c>
      <c r="D42" s="137">
        <v>332</v>
      </c>
    </row>
    <row r="43" s="124" customFormat="1" ht="21.95" customHeight="1" spans="1:4">
      <c r="A43" s="141"/>
      <c r="B43" s="139" t="s">
        <v>1605</v>
      </c>
      <c r="C43" s="133"/>
      <c r="D43" s="137"/>
    </row>
    <row r="44" s="124" customFormat="1" ht="21.95" customHeight="1" spans="1:4">
      <c r="A44" s="141"/>
      <c r="B44" s="139" t="s">
        <v>1607</v>
      </c>
      <c r="C44" s="133"/>
      <c r="D44" s="137"/>
    </row>
    <row r="45" s="124" customFormat="1" ht="21.95" customHeight="1" spans="1:4">
      <c r="A45" s="141"/>
      <c r="B45" s="139" t="s">
        <v>1645</v>
      </c>
      <c r="C45" s="133">
        <v>12873</v>
      </c>
      <c r="D45" s="137">
        <v>7209</v>
      </c>
    </row>
    <row r="46" s="124" customFormat="1" ht="21.95" customHeight="1" spans="1:4">
      <c r="A46" s="141"/>
      <c r="B46" s="143" t="s">
        <v>1646</v>
      </c>
      <c r="C46" s="133">
        <v>17</v>
      </c>
      <c r="D46" s="137">
        <v>10</v>
      </c>
    </row>
    <row r="47" s="124" customFormat="1" ht="21.95" customHeight="1" spans="1:4">
      <c r="A47" s="147" t="s">
        <v>1647</v>
      </c>
      <c r="B47" s="139" t="s">
        <v>1648</v>
      </c>
      <c r="C47" s="133"/>
      <c r="D47" s="137"/>
    </row>
    <row r="48" s="124" customFormat="1" ht="21.95" customHeight="1" spans="1:4">
      <c r="A48" s="142"/>
      <c r="B48" s="152" t="s">
        <v>1649</v>
      </c>
      <c r="C48" s="133"/>
      <c r="D48" s="137"/>
    </row>
    <row r="49" s="124" customFormat="1" ht="21.95" customHeight="1" spans="1:4">
      <c r="A49" s="147" t="s">
        <v>1650</v>
      </c>
      <c r="B49" s="139" t="s">
        <v>1651</v>
      </c>
      <c r="C49" s="133"/>
      <c r="D49" s="137"/>
    </row>
    <row r="50" s="124" customFormat="1" ht="21.95" customHeight="1" spans="1:4">
      <c r="A50" s="141"/>
      <c r="B50" s="139" t="s">
        <v>1652</v>
      </c>
      <c r="C50" s="133"/>
      <c r="D50" s="137"/>
    </row>
    <row r="51" s="124" customFormat="1" ht="21.95" customHeight="1" spans="1:4">
      <c r="A51" s="141"/>
      <c r="B51" s="139" t="s">
        <v>1653</v>
      </c>
      <c r="C51" s="133"/>
      <c r="D51" s="137"/>
    </row>
    <row r="52" s="124" customFormat="1" ht="21.95" customHeight="1" spans="1:4">
      <c r="A52" s="141"/>
      <c r="B52" s="143" t="s">
        <v>1654</v>
      </c>
      <c r="C52" s="133"/>
      <c r="D52" s="137"/>
    </row>
    <row r="53" s="124" customFormat="1" ht="21.95" customHeight="1" spans="1:4">
      <c r="A53" s="147" t="s">
        <v>1655</v>
      </c>
      <c r="B53" s="139" t="s">
        <v>1656</v>
      </c>
      <c r="C53" s="133"/>
      <c r="D53" s="137"/>
    </row>
    <row r="54" s="124" customFormat="1" ht="21.95" customHeight="1" spans="1:4">
      <c r="A54" s="142"/>
      <c r="B54" s="152" t="s">
        <v>1657</v>
      </c>
      <c r="C54" s="133"/>
      <c r="D54" s="137"/>
    </row>
    <row r="55" s="124" customFormat="1" ht="21.95" customHeight="1" spans="1:4">
      <c r="A55" s="147" t="s">
        <v>1658</v>
      </c>
      <c r="B55" s="139" t="s">
        <v>1659</v>
      </c>
      <c r="C55" s="133"/>
      <c r="D55" s="137"/>
    </row>
    <row r="56" s="124" customFormat="1" ht="21.95" customHeight="1" spans="1:4">
      <c r="A56" s="141"/>
      <c r="B56" s="139" t="s">
        <v>1660</v>
      </c>
      <c r="C56" s="133"/>
      <c r="D56" s="137"/>
    </row>
    <row r="57" s="124" customFormat="1" ht="21.95" customHeight="1" spans="1:4">
      <c r="A57" s="141"/>
      <c r="B57" s="139" t="s">
        <v>1661</v>
      </c>
      <c r="C57" s="133"/>
      <c r="D57" s="137"/>
    </row>
    <row r="58" s="124" customFormat="1" ht="21.95" customHeight="1" spans="1:4">
      <c r="A58" s="141"/>
      <c r="B58" s="143" t="s">
        <v>1662</v>
      </c>
      <c r="C58" s="133"/>
      <c r="D58" s="137"/>
    </row>
    <row r="59" s="124" customFormat="1" ht="21.95" customHeight="1" spans="1:4">
      <c r="A59" s="147" t="s">
        <v>1663</v>
      </c>
      <c r="B59" s="139" t="s">
        <v>1664</v>
      </c>
      <c r="C59" s="133"/>
      <c r="D59" s="137"/>
    </row>
    <row r="60" s="124" customFormat="1" ht="21.95" customHeight="1" spans="1:4">
      <c r="A60" s="142"/>
      <c r="B60" s="152" t="s">
        <v>1665</v>
      </c>
      <c r="C60" s="133"/>
      <c r="D60" s="137"/>
    </row>
    <row r="61" s="124" customFormat="1" ht="21.95" customHeight="1" spans="1:4">
      <c r="A61" s="153" t="s">
        <v>1666</v>
      </c>
      <c r="B61" s="139" t="s">
        <v>1667</v>
      </c>
      <c r="C61" s="133"/>
      <c r="D61" s="137"/>
    </row>
    <row r="62" s="124" customFormat="1" ht="21.95" customHeight="1" spans="1:4">
      <c r="A62" s="154"/>
      <c r="B62" s="139" t="s">
        <v>1668</v>
      </c>
      <c r="C62" s="133"/>
      <c r="D62" s="137"/>
    </row>
    <row r="63" s="124" customFormat="1" ht="21.95" customHeight="1" spans="1:4">
      <c r="A63" s="154"/>
      <c r="B63" s="139" t="s">
        <v>1669</v>
      </c>
      <c r="C63" s="133"/>
      <c r="D63" s="137"/>
    </row>
    <row r="64" s="124" customFormat="1" ht="21.95" customHeight="1" spans="1:4">
      <c r="A64" s="155"/>
      <c r="B64" s="143" t="s">
        <v>1666</v>
      </c>
      <c r="C64" s="133"/>
      <c r="D64" s="137"/>
    </row>
    <row r="65" s="123" customFormat="1" ht="24" customHeight="1"/>
    <row r="66" s="123" customFormat="1" ht="24" customHeight="1"/>
    <row r="67" s="123" customFormat="1" ht="24" customHeight="1"/>
    <row r="68" s="123" customFormat="1" ht="24" customHeight="1"/>
    <row r="69" s="123" customFormat="1" ht="24" customHeight="1"/>
    <row r="70" s="123" customFormat="1" ht="24" customHeight="1"/>
    <row r="71" s="123" customFormat="1" ht="24" customHeight="1"/>
    <row r="72" s="123" customFormat="1" ht="24" customHeight="1"/>
    <row r="73" s="123" customFormat="1" ht="24" customHeight="1"/>
    <row r="74" s="123" customFormat="1" ht="24" customHeight="1"/>
    <row r="75" s="123" customFormat="1" ht="24" customHeight="1"/>
    <row r="76" s="123" customFormat="1" ht="24" customHeight="1"/>
    <row r="77" s="123" customFormat="1" ht="24" customHeight="1"/>
    <row r="78" s="123" customFormat="1" ht="24" customHeight="1"/>
    <row r="79" s="123" customFormat="1" ht="24" customHeight="1"/>
    <row r="80" s="123" customFormat="1" ht="24" customHeight="1"/>
    <row r="81" s="123" customFormat="1" ht="24" customHeight="1"/>
    <row r="82" s="123" customFormat="1" ht="24" customHeight="1"/>
    <row r="83" s="123" customFormat="1" ht="24" customHeight="1"/>
    <row r="84" s="123" customFormat="1" ht="24" customHeight="1"/>
    <row r="85" s="123" customFormat="1" ht="24" customHeight="1"/>
    <row r="86" s="123" customFormat="1" ht="24" customHeight="1"/>
    <row r="87" s="123" customFormat="1" ht="24" customHeight="1"/>
    <row r="88" s="123" customFormat="1" ht="24" customHeight="1"/>
    <row r="89" s="123" customFormat="1" ht="24" customHeight="1"/>
    <row r="90" s="123" customFormat="1" ht="24" customHeight="1"/>
    <row r="91" s="123" customFormat="1" ht="24" customHeight="1"/>
    <row r="92" s="123" customFormat="1" ht="24" customHeight="1"/>
    <row r="93" s="123" customFormat="1" ht="24" customHeight="1"/>
    <row r="94" s="123" customFormat="1" ht="24" customHeight="1"/>
    <row r="95" s="123" customFormat="1" ht="24" customHeight="1"/>
    <row r="96" s="123" customFormat="1" ht="24" customHeight="1"/>
    <row r="97" s="123" customFormat="1" ht="24" customHeight="1"/>
    <row r="98" s="123" customFormat="1" ht="24" customHeight="1"/>
    <row r="99" s="123" customFormat="1" ht="24" customHeight="1"/>
    <row r="100" s="123" customFormat="1" ht="24" customHeight="1"/>
    <row r="101" s="123" customFormat="1" ht="24" customHeight="1"/>
    <row r="102" s="123" customFormat="1" ht="24" customHeight="1"/>
    <row r="103" s="123" customFormat="1" ht="24" customHeight="1"/>
    <row r="104" s="123" customFormat="1" ht="23.25" customHeight="1"/>
    <row r="105" s="123" customFormat="1" ht="23.25" customHeight="1"/>
    <row r="106" s="123" customFormat="1" ht="23.25" customHeight="1"/>
    <row r="107" s="123" customFormat="1" ht="23.25" customHeight="1"/>
    <row r="108" s="123" customFormat="1" ht="23.25" customHeight="1"/>
    <row r="109" s="123" customFormat="1" ht="23.25" customHeight="1"/>
    <row r="110" s="123" customFormat="1" ht="23.25" customHeight="1"/>
    <row r="111" s="123" customFormat="1" ht="23.25" customHeight="1"/>
    <row r="112" s="123" customFormat="1" ht="23.25" customHeight="1"/>
    <row r="113" s="123" customFormat="1" ht="23.25" customHeight="1"/>
    <row r="114" s="123" customFormat="1" ht="23.25" customHeight="1"/>
    <row r="115" s="123" customFormat="1" ht="23.25" customHeight="1"/>
    <row r="116" s="123" customFormat="1" ht="23.25" customHeight="1"/>
    <row r="117" s="123" customFormat="1" ht="23.25" customHeight="1"/>
    <row r="118" s="123" customFormat="1" ht="23.25" customHeight="1"/>
    <row r="119" s="123" customFormat="1" ht="23.25" customHeight="1"/>
    <row r="120" s="123" customFormat="1" ht="23.25" customHeight="1"/>
    <row r="121" s="123" customFormat="1" ht="23.25" customHeight="1"/>
    <row r="122" s="123" customFormat="1" ht="23.25" customHeight="1"/>
    <row r="123" s="123" customFormat="1" ht="23.25" customHeight="1"/>
    <row r="124" s="123" customFormat="1" ht="23.25" customHeight="1"/>
    <row r="125" s="123" customFormat="1" ht="23.25" customHeight="1"/>
    <row r="126" s="123" customFormat="1" ht="23.25" customHeight="1"/>
    <row r="127" s="123" customFormat="1" ht="23.25" customHeight="1"/>
    <row r="128" s="123" customFormat="1" ht="23.25" customHeight="1"/>
    <row r="129" s="123" customFormat="1" ht="23.25" customHeight="1"/>
    <row r="130" s="123" customFormat="1" ht="23.25" customHeight="1"/>
    <row r="131" s="123" customFormat="1" ht="23.25" customHeight="1"/>
    <row r="132" s="123" customFormat="1" ht="23.25" customHeight="1"/>
    <row r="133" s="123" customFormat="1" ht="23.25" customHeight="1"/>
    <row r="134" s="123" customFormat="1" ht="23.25" customHeight="1"/>
    <row r="135" s="123" customFormat="1" ht="23.25" customHeight="1"/>
    <row r="136" s="123" customFormat="1" ht="23.25" customHeight="1"/>
    <row r="137" s="123" customFormat="1" ht="23.25" customHeight="1"/>
    <row r="138" s="123" customFormat="1" ht="23.25" customHeight="1"/>
    <row r="139" s="123" customFormat="1" ht="23.25" customHeight="1"/>
    <row r="140" s="123" customFormat="1" ht="23.25" customHeight="1"/>
    <row r="141" s="123" customFormat="1" ht="23.25" customHeight="1"/>
    <row r="142" s="123" customFormat="1" ht="23.25" customHeight="1"/>
    <row r="143" s="123" customFormat="1" ht="23.25" customHeight="1"/>
    <row r="144" s="123" customFormat="1" ht="23.25" customHeight="1"/>
    <row r="145" s="123" customFormat="1" ht="23.25" customHeight="1"/>
    <row r="146" s="123" customFormat="1" ht="23.25" customHeight="1"/>
    <row r="147" s="123" customFormat="1" ht="23.25" customHeight="1"/>
    <row r="148" s="123" customFormat="1" ht="23.25" customHeight="1"/>
    <row r="149" s="123" customFormat="1" ht="23.25" customHeight="1"/>
    <row r="150" s="123" customFormat="1" ht="23.25" customHeight="1"/>
    <row r="151" s="123" customFormat="1" ht="23.25" customHeight="1"/>
    <row r="152" s="123" customFormat="1" ht="23.25" customHeight="1"/>
    <row r="153" s="123" customFormat="1" ht="23.25" customHeight="1"/>
    <row r="154" s="123" customFormat="1" ht="23.25" customHeight="1"/>
    <row r="155" s="123" customFormat="1" ht="23.25" customHeight="1"/>
    <row r="156" s="123" customFormat="1" ht="23.25" customHeight="1"/>
    <row r="157" s="123" customFormat="1" ht="23.25" customHeight="1"/>
    <row r="158" s="123" customFormat="1" ht="23.25" customHeight="1"/>
    <row r="159" s="123" customFormat="1" ht="23.25" customHeight="1"/>
    <row r="160" s="123" customFormat="1" ht="23.25" customHeight="1"/>
    <row r="161" s="123" customFormat="1" ht="23.25" customHeight="1"/>
    <row r="162" s="123" customFormat="1" ht="23.25" customHeight="1"/>
    <row r="163" s="123" customFormat="1" ht="23.25" customHeight="1"/>
    <row r="164" s="123" customFormat="1" ht="23.25" customHeight="1"/>
    <row r="165" s="123" customFormat="1" ht="23.25" customHeight="1"/>
    <row r="166" s="123" customFormat="1" ht="23.25" customHeight="1"/>
    <row r="167" s="123" customFormat="1" ht="23.25" customHeight="1"/>
    <row r="168" s="123" customFormat="1" ht="23.25" customHeight="1"/>
    <row r="169" s="123" customFormat="1" ht="23.25" customHeight="1"/>
    <row r="170" s="123" customFormat="1" ht="23.25" customHeight="1"/>
    <row r="171" s="123" customFormat="1" ht="23.25" customHeight="1"/>
    <row r="172" s="123" customFormat="1" ht="23.25" customHeight="1"/>
    <row r="173" s="123" customFormat="1" ht="23.25" customHeight="1"/>
    <row r="174" s="123" customFormat="1" ht="23.25" customHeight="1"/>
    <row r="175" s="123" customFormat="1" ht="23.25" customHeight="1"/>
    <row r="176" s="123" customFormat="1" ht="23.25" customHeight="1"/>
    <row r="177" s="123" customFormat="1" ht="23.25" customHeight="1"/>
    <row r="178" s="123" customFormat="1" ht="23.25" customHeight="1"/>
    <row r="179" s="123" customFormat="1" ht="23.25" customHeight="1"/>
    <row r="180" s="123" customFormat="1" ht="23.25" customHeight="1"/>
    <row r="181" s="123" customFormat="1" ht="23.25" customHeight="1"/>
    <row r="182" s="123" customFormat="1" ht="23.25" customHeight="1"/>
    <row r="183" s="123" customFormat="1" ht="23.25" customHeight="1"/>
    <row r="184" s="123" customFormat="1" ht="23.25" customHeight="1"/>
    <row r="185" s="123" customFormat="1" ht="23.25" customHeight="1"/>
    <row r="186" s="123" customFormat="1" ht="23.25" customHeight="1"/>
    <row r="187" s="123" customFormat="1" ht="23.25" customHeight="1"/>
    <row r="188" s="123" customFormat="1" ht="23.25" customHeight="1"/>
    <row r="189" s="123" customFormat="1" ht="23.25" customHeight="1"/>
    <row r="190" s="123" customFormat="1" ht="23.25" customHeight="1"/>
    <row r="191" s="123" customFormat="1" ht="23.25" customHeight="1"/>
    <row r="192" s="123" customFormat="1" ht="23.25" customHeight="1"/>
    <row r="193" s="123" customFormat="1" ht="23.25" customHeight="1"/>
    <row r="194" s="123" customFormat="1" ht="23.25" customHeight="1"/>
    <row r="195" s="123" customFormat="1" ht="23.25" customHeight="1"/>
    <row r="196" s="123" customFormat="1" ht="23.25" customHeight="1"/>
    <row r="197" s="123" customFormat="1" ht="23.25" customHeight="1"/>
    <row r="198" s="123" customFormat="1" ht="23.25" customHeight="1"/>
    <row r="199" s="123" customFormat="1" ht="23.25" customHeight="1"/>
    <row r="200" s="123" customFormat="1" ht="23.25" customHeight="1"/>
    <row r="201" s="123" customFormat="1" ht="23.25" customHeight="1"/>
    <row r="202" s="123" customFormat="1" ht="23.25" customHeight="1"/>
    <row r="203" s="123" customFormat="1" ht="23.25" customHeight="1"/>
    <row r="204" s="123" customFormat="1" ht="23.25" customHeight="1"/>
    <row r="205" s="123" customFormat="1" ht="23.25" customHeight="1"/>
    <row r="206" s="123" customFormat="1" ht="23.25" customHeight="1"/>
    <row r="207" s="123" customFormat="1" ht="23.25" customHeight="1"/>
    <row r="208" s="123" customFormat="1" ht="23.25" customHeight="1"/>
    <row r="209" s="123" customFormat="1" ht="23.25" customHeight="1"/>
    <row r="210" s="123" customFormat="1" ht="23.25" customHeight="1"/>
    <row r="211" s="123" customFormat="1" ht="23.25" customHeight="1"/>
    <row r="212" s="123" customFormat="1" ht="23.25" customHeight="1"/>
    <row r="213" s="123" customFormat="1" ht="23.25" customHeight="1"/>
    <row r="214" s="123" customFormat="1" ht="23.25" customHeight="1"/>
    <row r="215" s="123" customFormat="1" ht="23.25" customHeight="1"/>
    <row r="216" s="123" customFormat="1" ht="23.25" customHeight="1"/>
    <row r="217" s="123" customFormat="1" ht="23.25" customHeight="1"/>
    <row r="218" s="123" customFormat="1" ht="23.25" customHeight="1"/>
    <row r="219" s="123" customFormat="1" ht="23.25" customHeight="1"/>
    <row r="220" s="123" customFormat="1" ht="23.25" customHeight="1"/>
    <row r="221" s="123" customFormat="1" ht="23.25" customHeight="1"/>
    <row r="222" s="123" customFormat="1" ht="23.25" customHeight="1"/>
    <row r="223" s="123" customFormat="1" ht="23.25" customHeight="1"/>
    <row r="224" s="123" customFormat="1" ht="23.25" customHeight="1"/>
    <row r="225" s="123" customFormat="1" ht="23.25" customHeight="1"/>
    <row r="226" s="123" customFormat="1" ht="23.25" customHeight="1"/>
    <row r="227" s="123" customFormat="1" ht="23.25" customHeight="1"/>
    <row r="228" s="123" customFormat="1" ht="23.25" customHeight="1"/>
    <row r="229" s="123" customFormat="1" ht="23.25" customHeight="1"/>
    <row r="230" s="123" customFormat="1" ht="23.25" customHeight="1"/>
    <row r="231" s="123" customFormat="1" ht="23.25" customHeight="1"/>
    <row r="232" s="123" customFormat="1" ht="23.25" customHeight="1"/>
    <row r="233" s="123" customFormat="1" ht="23.25" customHeight="1"/>
    <row r="234" s="123" customFormat="1" ht="23.25" customHeight="1"/>
    <row r="235" s="123" customFormat="1" ht="23.25" customHeight="1"/>
    <row r="236" s="123" customFormat="1" ht="23.25" customHeight="1"/>
    <row r="237" s="123" customFormat="1" ht="23.25" customHeight="1"/>
    <row r="238" s="123" customFormat="1" ht="23.25" customHeight="1"/>
    <row r="239" s="123" customFormat="1" ht="23.25" customHeight="1"/>
    <row r="240" s="123" customFormat="1" ht="23.25" customHeight="1"/>
    <row r="241" s="123" customFormat="1" ht="23.25" customHeight="1"/>
    <row r="242" s="123" customFormat="1" ht="23.25" customHeight="1"/>
    <row r="243" s="123" customFormat="1" ht="23.25" customHeight="1"/>
    <row r="244" s="123" customFormat="1" ht="23.25" customHeight="1"/>
    <row r="245" s="123" customFormat="1" ht="23.25" customHeight="1"/>
    <row r="246" s="123" customFormat="1" ht="23.25" customHeight="1"/>
    <row r="247" s="123" customFormat="1" ht="23.25" customHeight="1"/>
    <row r="248" s="123" customFormat="1" ht="23.25" customHeight="1"/>
    <row r="249" s="123" customFormat="1" ht="23.25" customHeight="1"/>
    <row r="250" s="123" customFormat="1" ht="23.25" customHeight="1"/>
    <row r="251" s="123" customFormat="1" ht="23.25" customHeight="1"/>
    <row r="252" s="123" customFormat="1" ht="23.25" customHeight="1"/>
    <row r="253" s="123" customFormat="1" ht="23.25" customHeight="1"/>
    <row r="254" s="123" customFormat="1" ht="23.25" customHeight="1"/>
    <row r="255" s="123" customFormat="1" ht="23.25" customHeight="1"/>
    <row r="256" s="123" customFormat="1" ht="23.25" customHeight="1"/>
    <row r="257" s="123" customFormat="1" ht="23.25" customHeight="1"/>
    <row r="258" s="123" customFormat="1" ht="23.25" customHeight="1"/>
    <row r="259" s="123" customFormat="1" ht="23.25" customHeight="1"/>
    <row r="260" s="123" customFormat="1" ht="23.25" customHeight="1"/>
    <row r="261" s="123" customFormat="1" ht="23.25" customHeight="1"/>
  </sheetData>
  <autoFilter ref="A3:D64">
    <extLst/>
  </autoFilter>
  <mergeCells count="5">
    <mergeCell ref="A1:D1"/>
    <mergeCell ref="A4:B4"/>
    <mergeCell ref="A32:A34"/>
    <mergeCell ref="A37:A39"/>
    <mergeCell ref="A61:A64"/>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workbookViewId="0">
      <selection activeCell="A9" sqref="A9"/>
    </sheetView>
  </sheetViews>
  <sheetFormatPr defaultColWidth="9" defaultRowHeight="14.25" outlineLevelCol="3"/>
  <cols>
    <col min="1" max="1" width="40.375" style="1" customWidth="1"/>
    <col min="2" max="2" width="10.25" style="1" customWidth="1"/>
    <col min="3" max="3" width="44.625" style="1" customWidth="1"/>
    <col min="4" max="16380" width="9" style="1"/>
  </cols>
  <sheetData>
    <row r="1" s="1" customFormat="1" ht="18" customHeight="1" spans="1:3">
      <c r="A1" s="113"/>
      <c r="B1" s="112"/>
      <c r="C1" s="112"/>
    </row>
    <row r="2" s="111" customFormat="1" ht="20.25" spans="1:3">
      <c r="A2" s="114" t="s">
        <v>1670</v>
      </c>
      <c r="B2" s="114"/>
      <c r="C2" s="114"/>
    </row>
    <row r="3" s="1" customFormat="1" ht="20.25" customHeight="1" spans="1:3">
      <c r="A3" s="112" t="s">
        <v>1671</v>
      </c>
      <c r="B3" s="112"/>
      <c r="C3" s="115" t="s">
        <v>2</v>
      </c>
    </row>
    <row r="4" s="112" customFormat="1" ht="31.5" customHeight="1" spans="1:4">
      <c r="A4" s="116" t="s">
        <v>1672</v>
      </c>
      <c r="B4" s="116"/>
      <c r="C4" s="116" t="s">
        <v>1673</v>
      </c>
      <c r="D4" s="116"/>
    </row>
    <row r="5" s="112" customFormat="1" ht="21.95" customHeight="1" spans="1:4">
      <c r="A5" s="117" t="s">
        <v>1674</v>
      </c>
      <c r="B5" s="118" t="s">
        <v>1675</v>
      </c>
      <c r="C5" s="117" t="s">
        <v>1674</v>
      </c>
      <c r="D5" s="118" t="s">
        <v>1675</v>
      </c>
    </row>
    <row r="6" s="112" customFormat="1" ht="17" customHeight="1" spans="1:4">
      <c r="A6" s="119" t="s">
        <v>1676</v>
      </c>
      <c r="B6" s="73">
        <v>19480</v>
      </c>
      <c r="C6" s="119" t="s">
        <v>1677</v>
      </c>
      <c r="D6" s="75">
        <v>125857</v>
      </c>
    </row>
    <row r="7" s="112" customFormat="1" ht="17" customHeight="1" spans="1:4">
      <c r="A7" s="120" t="s">
        <v>1678</v>
      </c>
      <c r="B7" s="73">
        <f>SUM(B8,B56,B61:B66)</f>
        <v>107520</v>
      </c>
      <c r="C7" s="120" t="s">
        <v>1658</v>
      </c>
      <c r="D7" s="73">
        <f>SUM(D8,D14,D61:D66)</f>
        <v>1143</v>
      </c>
    </row>
    <row r="8" s="112" customFormat="1" ht="17" customHeight="1" spans="1:4">
      <c r="A8" s="121" t="s">
        <v>1679</v>
      </c>
      <c r="B8" s="73">
        <f>SUM(B9,B14,B33)</f>
        <v>103893</v>
      </c>
      <c r="C8" s="121" t="s">
        <v>1680</v>
      </c>
      <c r="D8" s="73">
        <f>SUM(D9:D12)</f>
        <v>1143</v>
      </c>
    </row>
    <row r="9" s="112" customFormat="1" ht="17" customHeight="1" spans="1:4">
      <c r="A9" s="121" t="s">
        <v>1681</v>
      </c>
      <c r="B9" s="73">
        <f>SUM(B10:B13)</f>
        <v>10833</v>
      </c>
      <c r="C9" s="121" t="s">
        <v>1682</v>
      </c>
      <c r="D9" s="73">
        <f>0</f>
        <v>0</v>
      </c>
    </row>
    <row r="10" s="112" customFormat="1" ht="17" customHeight="1" spans="1:4">
      <c r="A10" s="78" t="s">
        <v>1683</v>
      </c>
      <c r="B10" s="42">
        <v>9434</v>
      </c>
      <c r="C10" s="121" t="s">
        <v>1684</v>
      </c>
      <c r="D10" s="75"/>
    </row>
    <row r="11" s="112" customFormat="1" ht="17" customHeight="1" spans="1:4">
      <c r="A11" s="78" t="s">
        <v>1685</v>
      </c>
      <c r="B11" s="42">
        <v>311</v>
      </c>
      <c r="C11" s="121" t="s">
        <v>1686</v>
      </c>
      <c r="D11" s="73">
        <f>0</f>
        <v>0</v>
      </c>
    </row>
    <row r="12" s="112" customFormat="1" ht="17" customHeight="1" spans="1:4">
      <c r="A12" s="78" t="s">
        <v>1687</v>
      </c>
      <c r="B12" s="42">
        <v>1066</v>
      </c>
      <c r="C12" s="121" t="s">
        <v>1688</v>
      </c>
      <c r="D12" s="75">
        <v>1143</v>
      </c>
    </row>
    <row r="13" s="112" customFormat="1" ht="17" customHeight="1" spans="1:4">
      <c r="A13" s="78" t="s">
        <v>1689</v>
      </c>
      <c r="B13" s="42">
        <v>22</v>
      </c>
      <c r="C13" s="121"/>
      <c r="D13" s="75"/>
    </row>
    <row r="14" s="112" customFormat="1" ht="17" customHeight="1" spans="1:4">
      <c r="A14" s="78" t="s">
        <v>1690</v>
      </c>
      <c r="B14" s="73">
        <f>SUM(B15:B32)</f>
        <v>84940</v>
      </c>
      <c r="C14" s="121" t="s">
        <v>1691</v>
      </c>
      <c r="D14" s="73">
        <f>SUM(D15,D20,D39)</f>
        <v>0</v>
      </c>
    </row>
    <row r="15" s="112" customFormat="1" ht="17" customHeight="1" spans="1:4">
      <c r="A15" s="78" t="s">
        <v>1692</v>
      </c>
      <c r="B15" s="73">
        <f>0</f>
        <v>0</v>
      </c>
      <c r="C15" s="121" t="s">
        <v>1693</v>
      </c>
      <c r="D15" s="73">
        <f>SUM(D16:D19)</f>
        <v>0</v>
      </c>
    </row>
    <row r="16" s="112" customFormat="1" ht="17" customHeight="1" spans="1:4">
      <c r="A16" s="122" t="s">
        <v>1694</v>
      </c>
      <c r="B16" s="42">
        <v>40845</v>
      </c>
      <c r="C16" s="121" t="s">
        <v>1695</v>
      </c>
      <c r="D16" s="73">
        <f t="shared" ref="D16:D19" si="0">0</f>
        <v>0</v>
      </c>
    </row>
    <row r="17" s="112" customFormat="1" ht="17" customHeight="1" spans="1:4">
      <c r="A17" s="122" t="s">
        <v>1696</v>
      </c>
      <c r="B17" s="42"/>
      <c r="C17" s="121" t="s">
        <v>1697</v>
      </c>
      <c r="D17" s="73">
        <f t="shared" si="0"/>
        <v>0</v>
      </c>
    </row>
    <row r="18" s="112" customFormat="1" ht="17" customHeight="1" spans="1:4">
      <c r="A18" s="90" t="s">
        <v>1698</v>
      </c>
      <c r="B18" s="42">
        <v>3984</v>
      </c>
      <c r="C18" s="121" t="s">
        <v>1699</v>
      </c>
      <c r="D18" s="73">
        <f t="shared" si="0"/>
        <v>0</v>
      </c>
    </row>
    <row r="19" s="112" customFormat="1" ht="17" customHeight="1" spans="1:4">
      <c r="A19" s="90" t="s">
        <v>1700</v>
      </c>
      <c r="B19" s="42">
        <v>1120</v>
      </c>
      <c r="C19" s="121" t="s">
        <v>1701</v>
      </c>
      <c r="D19" s="73">
        <f t="shared" si="0"/>
        <v>0</v>
      </c>
    </row>
    <row r="20" s="112" customFormat="1" ht="17" customHeight="1" spans="1:4">
      <c r="A20" s="90" t="s">
        <v>1702</v>
      </c>
      <c r="B20" s="73"/>
      <c r="C20" s="121" t="s">
        <v>1703</v>
      </c>
      <c r="D20" s="73">
        <f>SUM(D21:D38)</f>
        <v>0</v>
      </c>
    </row>
    <row r="21" s="112" customFormat="1" ht="17" customHeight="1" spans="1:4">
      <c r="A21" s="90" t="s">
        <v>1704</v>
      </c>
      <c r="B21" s="73"/>
      <c r="C21" s="121" t="s">
        <v>1705</v>
      </c>
      <c r="D21" s="73">
        <f t="shared" ref="D21:D38" si="1">0</f>
        <v>0</v>
      </c>
    </row>
    <row r="22" s="112" customFormat="1" ht="17" customHeight="1" spans="1:4">
      <c r="A22" s="90" t="s">
        <v>1706</v>
      </c>
      <c r="B22" s="73"/>
      <c r="C22" s="121" t="s">
        <v>1707</v>
      </c>
      <c r="D22" s="73">
        <f t="shared" si="1"/>
        <v>0</v>
      </c>
    </row>
    <row r="23" s="112" customFormat="1" ht="17" customHeight="1" spans="1:4">
      <c r="A23" s="90" t="s">
        <v>1708</v>
      </c>
      <c r="B23" s="42"/>
      <c r="C23" s="122" t="s">
        <v>1709</v>
      </c>
      <c r="D23" s="73">
        <f t="shared" si="1"/>
        <v>0</v>
      </c>
    </row>
    <row r="24" s="112" customFormat="1" ht="17" customHeight="1" spans="1:4">
      <c r="A24" s="90" t="s">
        <v>1710</v>
      </c>
      <c r="B24" s="42">
        <v>612</v>
      </c>
      <c r="C24" s="121" t="s">
        <v>1711</v>
      </c>
      <c r="D24" s="73">
        <f t="shared" si="1"/>
        <v>0</v>
      </c>
    </row>
    <row r="25" s="112" customFormat="1" ht="17" customHeight="1" spans="1:4">
      <c r="A25" s="90" t="s">
        <v>1712</v>
      </c>
      <c r="B25" s="42">
        <v>786</v>
      </c>
      <c r="C25" s="121" t="s">
        <v>1713</v>
      </c>
      <c r="D25" s="73">
        <f t="shared" si="1"/>
        <v>0</v>
      </c>
    </row>
    <row r="26" s="112" customFormat="1" ht="17" customHeight="1" spans="1:4">
      <c r="A26" s="90" t="s">
        <v>1714</v>
      </c>
      <c r="B26" s="42">
        <v>9061</v>
      </c>
      <c r="C26" s="121" t="s">
        <v>1715</v>
      </c>
      <c r="D26" s="73">
        <f t="shared" si="1"/>
        <v>0</v>
      </c>
    </row>
    <row r="27" s="112" customFormat="1" ht="17" customHeight="1" spans="1:4">
      <c r="A27" s="122" t="s">
        <v>1716</v>
      </c>
      <c r="B27" s="42">
        <v>3771</v>
      </c>
      <c r="C27" s="121" t="s">
        <v>1717</v>
      </c>
      <c r="D27" s="73">
        <f t="shared" si="1"/>
        <v>0</v>
      </c>
    </row>
    <row r="28" s="112" customFormat="1" ht="17" customHeight="1" spans="1:4">
      <c r="A28" s="90" t="s">
        <v>1718</v>
      </c>
      <c r="B28" s="42"/>
      <c r="C28" s="121" t="s">
        <v>1719</v>
      </c>
      <c r="D28" s="73">
        <f t="shared" si="1"/>
        <v>0</v>
      </c>
    </row>
    <row r="29" s="112" customFormat="1" ht="17" customHeight="1" spans="1:4">
      <c r="A29" s="90" t="s">
        <v>1720</v>
      </c>
      <c r="B29" s="42">
        <v>3235</v>
      </c>
      <c r="C29" s="121" t="s">
        <v>1721</v>
      </c>
      <c r="D29" s="73">
        <f t="shared" si="1"/>
        <v>0</v>
      </c>
    </row>
    <row r="30" s="112" customFormat="1" ht="17" customHeight="1" spans="1:4">
      <c r="A30" s="90" t="s">
        <v>1722</v>
      </c>
      <c r="B30" s="42">
        <v>5659</v>
      </c>
      <c r="C30" s="90" t="s">
        <v>1723</v>
      </c>
      <c r="D30" s="73">
        <f t="shared" si="1"/>
        <v>0</v>
      </c>
    </row>
    <row r="31" s="112" customFormat="1" ht="17" customHeight="1" spans="1:4">
      <c r="A31" s="90" t="s">
        <v>1724</v>
      </c>
      <c r="B31" s="42">
        <v>14236</v>
      </c>
      <c r="C31" s="90" t="s">
        <v>1725</v>
      </c>
      <c r="D31" s="73">
        <f t="shared" si="1"/>
        <v>0</v>
      </c>
    </row>
    <row r="32" s="112" customFormat="1" ht="17" customHeight="1" spans="1:4">
      <c r="A32" s="90" t="s">
        <v>1726</v>
      </c>
      <c r="B32" s="73">
        <v>1631</v>
      </c>
      <c r="C32" s="90" t="s">
        <v>1727</v>
      </c>
      <c r="D32" s="73">
        <f t="shared" si="1"/>
        <v>0</v>
      </c>
    </row>
    <row r="33" s="112" customFormat="1" ht="17" customHeight="1" spans="1:4">
      <c r="A33" s="90" t="s">
        <v>1728</v>
      </c>
      <c r="B33" s="73">
        <f>SUM(B34:B53)</f>
        <v>8120</v>
      </c>
      <c r="C33" s="122" t="s">
        <v>1729</v>
      </c>
      <c r="D33" s="73">
        <f t="shared" si="1"/>
        <v>0</v>
      </c>
    </row>
    <row r="34" s="112" customFormat="1" ht="17" customHeight="1" spans="1:4">
      <c r="A34" s="90" t="s">
        <v>1730</v>
      </c>
      <c r="B34" s="42"/>
      <c r="C34" s="90" t="s">
        <v>1731</v>
      </c>
      <c r="D34" s="73">
        <f t="shared" si="1"/>
        <v>0</v>
      </c>
    </row>
    <row r="35" s="112" customFormat="1" ht="17" customHeight="1" spans="1:4">
      <c r="A35" s="90" t="s">
        <v>1732</v>
      </c>
      <c r="B35" s="42"/>
      <c r="C35" s="90" t="s">
        <v>1733</v>
      </c>
      <c r="D35" s="73">
        <f t="shared" si="1"/>
        <v>0</v>
      </c>
    </row>
    <row r="36" s="112" customFormat="1" ht="17" customHeight="1" spans="1:4">
      <c r="A36" s="90" t="s">
        <v>1734</v>
      </c>
      <c r="B36" s="42"/>
      <c r="C36" s="90" t="s">
        <v>1735</v>
      </c>
      <c r="D36" s="73">
        <f t="shared" si="1"/>
        <v>0</v>
      </c>
    </row>
    <row r="37" s="112" customFormat="1" ht="17" customHeight="1" spans="1:4">
      <c r="A37" s="90" t="s">
        <v>1736</v>
      </c>
      <c r="B37" s="42"/>
      <c r="C37" s="90" t="s">
        <v>1737</v>
      </c>
      <c r="D37" s="73">
        <f t="shared" si="1"/>
        <v>0</v>
      </c>
    </row>
    <row r="38" s="112" customFormat="1" ht="17" customHeight="1" spans="1:4">
      <c r="A38" s="90" t="s">
        <v>1738</v>
      </c>
      <c r="B38" s="42">
        <v>603</v>
      </c>
      <c r="C38" s="121" t="s">
        <v>1739</v>
      </c>
      <c r="D38" s="73">
        <f t="shared" si="1"/>
        <v>0</v>
      </c>
    </row>
    <row r="39" s="112" customFormat="1" ht="17" customHeight="1" spans="1:4">
      <c r="A39" s="90" t="s">
        <v>1740</v>
      </c>
      <c r="B39" s="42"/>
      <c r="C39" s="121" t="s">
        <v>1741</v>
      </c>
      <c r="D39" s="73">
        <f>SUM(D40:D59)</f>
        <v>0</v>
      </c>
    </row>
    <row r="40" s="112" customFormat="1" ht="17" customHeight="1" spans="1:4">
      <c r="A40" s="90" t="s">
        <v>1742</v>
      </c>
      <c r="B40" s="42">
        <v>165</v>
      </c>
      <c r="C40" s="121" t="s">
        <v>1730</v>
      </c>
      <c r="D40" s="73">
        <f t="shared" ref="D40:D59" si="2">0</f>
        <v>0</v>
      </c>
    </row>
    <row r="41" s="112" customFormat="1" ht="17" customHeight="1" spans="1:4">
      <c r="A41" s="90" t="s">
        <v>1743</v>
      </c>
      <c r="B41" s="42">
        <v>2074</v>
      </c>
      <c r="C41" s="121" t="s">
        <v>1732</v>
      </c>
      <c r="D41" s="73">
        <f t="shared" si="2"/>
        <v>0</v>
      </c>
    </row>
    <row r="42" s="112" customFormat="1" ht="17" customHeight="1" spans="1:4">
      <c r="A42" s="90" t="s">
        <v>1744</v>
      </c>
      <c r="B42" s="42">
        <v>1519</v>
      </c>
      <c r="C42" s="121" t="s">
        <v>1734</v>
      </c>
      <c r="D42" s="73">
        <f t="shared" si="2"/>
        <v>0</v>
      </c>
    </row>
    <row r="43" s="112" customFormat="1" ht="17" customHeight="1" spans="1:4">
      <c r="A43" s="90" t="s">
        <v>1745</v>
      </c>
      <c r="B43" s="42">
        <v>1256</v>
      </c>
      <c r="C43" s="121" t="s">
        <v>1736</v>
      </c>
      <c r="D43" s="73">
        <f t="shared" si="2"/>
        <v>0</v>
      </c>
    </row>
    <row r="44" s="112" customFormat="1" ht="17" customHeight="1" spans="1:4">
      <c r="A44" s="90" t="s">
        <v>1746</v>
      </c>
      <c r="B44" s="42"/>
      <c r="C44" s="121" t="s">
        <v>1738</v>
      </c>
      <c r="D44" s="73">
        <f t="shared" si="2"/>
        <v>0</v>
      </c>
    </row>
    <row r="45" s="112" customFormat="1" ht="17" customHeight="1" spans="1:4">
      <c r="A45" s="90" t="s">
        <v>1747</v>
      </c>
      <c r="B45" s="42">
        <v>2503</v>
      </c>
      <c r="C45" s="121" t="s">
        <v>1740</v>
      </c>
      <c r="D45" s="73">
        <f t="shared" si="2"/>
        <v>0</v>
      </c>
    </row>
    <row r="46" s="112" customFormat="1" ht="17" customHeight="1" spans="1:4">
      <c r="A46" s="90" t="s">
        <v>1748</v>
      </c>
      <c r="B46" s="42"/>
      <c r="C46" s="121" t="s">
        <v>1742</v>
      </c>
      <c r="D46" s="73">
        <f t="shared" si="2"/>
        <v>0</v>
      </c>
    </row>
    <row r="47" s="112" customFormat="1" ht="17" customHeight="1" spans="1:4">
      <c r="A47" s="90" t="s">
        <v>1749</v>
      </c>
      <c r="B47" s="42"/>
      <c r="C47" s="121" t="s">
        <v>1743</v>
      </c>
      <c r="D47" s="73">
        <f t="shared" si="2"/>
        <v>0</v>
      </c>
    </row>
    <row r="48" s="112" customFormat="1" ht="17" customHeight="1" spans="1:4">
      <c r="A48" s="90" t="s">
        <v>1750</v>
      </c>
      <c r="B48" s="42"/>
      <c r="C48" s="121" t="s">
        <v>1744</v>
      </c>
      <c r="D48" s="73">
        <f t="shared" si="2"/>
        <v>0</v>
      </c>
    </row>
    <row r="49" s="112" customFormat="1" ht="17" customHeight="1" spans="1:4">
      <c r="A49" s="90" t="s">
        <v>1751</v>
      </c>
      <c r="B49" s="42"/>
      <c r="C49" s="121" t="s">
        <v>1745</v>
      </c>
      <c r="D49" s="73">
        <f t="shared" si="2"/>
        <v>0</v>
      </c>
    </row>
    <row r="50" s="112" customFormat="1" ht="17" customHeight="1" spans="1:4">
      <c r="A50" s="90" t="s">
        <v>1752</v>
      </c>
      <c r="B50" s="42"/>
      <c r="C50" s="121" t="s">
        <v>1746</v>
      </c>
      <c r="D50" s="73">
        <f t="shared" si="2"/>
        <v>0</v>
      </c>
    </row>
    <row r="51" s="112" customFormat="1" ht="17" customHeight="1" spans="1:4">
      <c r="A51" s="90" t="s">
        <v>1753</v>
      </c>
      <c r="B51" s="42"/>
      <c r="C51" s="121" t="s">
        <v>1747</v>
      </c>
      <c r="D51" s="73">
        <f t="shared" si="2"/>
        <v>0</v>
      </c>
    </row>
    <row r="52" s="112" customFormat="1" ht="17" customHeight="1" spans="1:4">
      <c r="A52" s="90" t="s">
        <v>1754</v>
      </c>
      <c r="B52" s="42"/>
      <c r="C52" s="90" t="s">
        <v>1748</v>
      </c>
      <c r="D52" s="73">
        <f t="shared" si="2"/>
        <v>0</v>
      </c>
    </row>
    <row r="53" s="112" customFormat="1" ht="17" customHeight="1" spans="1:4">
      <c r="A53" s="42" t="s">
        <v>306</v>
      </c>
      <c r="B53" s="42"/>
      <c r="C53" s="90" t="s">
        <v>1749</v>
      </c>
      <c r="D53" s="73">
        <f t="shared" si="2"/>
        <v>0</v>
      </c>
    </row>
    <row r="54" s="112" customFormat="1" ht="17" customHeight="1" spans="1:4">
      <c r="A54" s="42"/>
      <c r="B54" s="42"/>
      <c r="C54" s="90" t="s">
        <v>1750</v>
      </c>
      <c r="D54" s="73">
        <f t="shared" si="2"/>
        <v>0</v>
      </c>
    </row>
    <row r="55" s="112" customFormat="1" ht="17" customHeight="1" spans="1:4">
      <c r="A55" s="42"/>
      <c r="B55" s="42"/>
      <c r="C55" s="90" t="s">
        <v>1751</v>
      </c>
      <c r="D55" s="73">
        <f t="shared" si="2"/>
        <v>0</v>
      </c>
    </row>
    <row r="56" s="112" customFormat="1" ht="17" customHeight="1" spans="1:4">
      <c r="A56" s="90" t="s">
        <v>1755</v>
      </c>
      <c r="B56" s="73">
        <f>SUM(B57:B60)</f>
        <v>0</v>
      </c>
      <c r="C56" s="90" t="s">
        <v>1752</v>
      </c>
      <c r="D56" s="73">
        <f t="shared" si="2"/>
        <v>0</v>
      </c>
    </row>
    <row r="57" s="112" customFormat="1" ht="17" customHeight="1" spans="1:4">
      <c r="A57" s="90" t="s">
        <v>1756</v>
      </c>
      <c r="B57" s="73">
        <f t="shared" ref="B57:B60" si="3">0</f>
        <v>0</v>
      </c>
      <c r="C57" s="90" t="s">
        <v>1753</v>
      </c>
      <c r="D57" s="73">
        <f t="shared" si="2"/>
        <v>0</v>
      </c>
    </row>
    <row r="58" s="112" customFormat="1" ht="17" customHeight="1" spans="1:4">
      <c r="A58" s="42" t="s">
        <v>1757</v>
      </c>
      <c r="B58" s="73">
        <f t="shared" si="3"/>
        <v>0</v>
      </c>
      <c r="C58" s="90" t="s">
        <v>1754</v>
      </c>
      <c r="D58" s="73">
        <f t="shared" si="2"/>
        <v>0</v>
      </c>
    </row>
    <row r="59" s="112" customFormat="1" ht="17" customHeight="1" spans="1:4">
      <c r="A59" s="42" t="s">
        <v>1758</v>
      </c>
      <c r="B59" s="73">
        <f t="shared" si="3"/>
        <v>0</v>
      </c>
      <c r="C59" s="121" t="s">
        <v>640</v>
      </c>
      <c r="D59" s="73">
        <f t="shared" si="2"/>
        <v>0</v>
      </c>
    </row>
    <row r="60" s="112" customFormat="1" ht="17" customHeight="1" spans="1:4">
      <c r="A60" s="42" t="s">
        <v>1759</v>
      </c>
      <c r="B60" s="73">
        <f t="shared" si="3"/>
        <v>0</v>
      </c>
      <c r="C60" s="121"/>
      <c r="D60" s="75"/>
    </row>
    <row r="61" s="112" customFormat="1" ht="17" customHeight="1" spans="1:4">
      <c r="A61" s="78" t="s">
        <v>1760</v>
      </c>
      <c r="B61" s="42">
        <v>3291</v>
      </c>
      <c r="C61" s="121" t="s">
        <v>1761</v>
      </c>
      <c r="D61" s="73">
        <f t="shared" ref="D61:D66" si="4">0</f>
        <v>0</v>
      </c>
    </row>
    <row r="62" s="112" customFormat="1" ht="17" customHeight="1" spans="1:4">
      <c r="A62" s="78" t="s">
        <v>1762</v>
      </c>
      <c r="B62" s="42">
        <v>336</v>
      </c>
      <c r="C62" s="121" t="s">
        <v>1763</v>
      </c>
      <c r="D62" s="75"/>
    </row>
    <row r="63" s="112" customFormat="1" ht="17" customHeight="1" spans="1:4">
      <c r="A63" s="78" t="s">
        <v>1764</v>
      </c>
      <c r="B63" s="42"/>
      <c r="C63" s="78" t="s">
        <v>1765</v>
      </c>
      <c r="D63" s="75"/>
    </row>
    <row r="64" s="112" customFormat="1" ht="17" customHeight="1" spans="1:4">
      <c r="A64" s="78" t="s">
        <v>1766</v>
      </c>
      <c r="B64" s="73"/>
      <c r="C64" s="78" t="s">
        <v>1767</v>
      </c>
      <c r="D64" s="75"/>
    </row>
    <row r="65" s="112" customFormat="1" ht="17" customHeight="1" spans="1:4">
      <c r="A65" s="78" t="s">
        <v>1768</v>
      </c>
      <c r="B65" s="73"/>
      <c r="C65" s="78" t="s">
        <v>1769</v>
      </c>
      <c r="D65" s="73">
        <f t="shared" si="4"/>
        <v>0</v>
      </c>
    </row>
    <row r="66" s="112" customFormat="1" ht="17" customHeight="1" spans="1:4">
      <c r="A66" s="78" t="s">
        <v>1770</v>
      </c>
      <c r="B66" s="73">
        <f>0</f>
        <v>0</v>
      </c>
      <c r="C66" s="78" t="s">
        <v>1405</v>
      </c>
      <c r="D66" s="73">
        <f t="shared" si="4"/>
        <v>0</v>
      </c>
    </row>
    <row r="67" s="112" customFormat="1" ht="17" customHeight="1" spans="1:4">
      <c r="A67" s="78"/>
      <c r="B67" s="42"/>
      <c r="C67" s="78"/>
      <c r="D67" s="75"/>
    </row>
    <row r="68" s="112" customFormat="1" ht="17" customHeight="1" spans="1:4">
      <c r="A68" s="80" t="s">
        <v>1771</v>
      </c>
      <c r="B68" s="73">
        <f>SUM(B6:B7)</f>
        <v>127000</v>
      </c>
      <c r="C68" s="80" t="s">
        <v>444</v>
      </c>
      <c r="D68" s="73">
        <f>SUM(D6:D7)</f>
        <v>127000</v>
      </c>
    </row>
    <row r="69" s="1" customFormat="1" ht="20.1" customHeight="1"/>
    <row r="70" s="1" customFormat="1" ht="20.1" customHeight="1"/>
    <row r="71" s="1" customFormat="1" ht="20.1" customHeight="1"/>
    <row r="72" s="1" customFormat="1" ht="20.1" customHeight="1"/>
    <row r="73" s="1" customFormat="1" ht="20.1" customHeight="1"/>
    <row r="74" s="1" customFormat="1" ht="20.1" customHeight="1"/>
    <row r="75" s="1" customFormat="1" ht="20.1" customHeight="1"/>
    <row r="76" s="1" customFormat="1" ht="20.1" customHeight="1"/>
  </sheetData>
  <mergeCells count="3">
    <mergeCell ref="A2:C2"/>
    <mergeCell ref="A4:B4"/>
    <mergeCell ref="C4:D4"/>
  </mergeCells>
  <pageMargins left="0.160416666666667" right="0.160416666666667" top="0.2125" bottom="0.2125" header="0.511805555555556" footer="0.511805555555556"/>
  <pageSetup paperSize="9" orientation="portrait" horizontalDpi="600"/>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14"/>
  <sheetViews>
    <sheetView workbookViewId="0">
      <selection activeCell="B4" sqref="B4"/>
    </sheetView>
  </sheetViews>
  <sheetFormatPr defaultColWidth="9" defaultRowHeight="14.25" outlineLevelCol="5"/>
  <cols>
    <col min="1" max="1" width="9" style="1"/>
    <col min="2" max="2" width="36" style="1" customWidth="1"/>
    <col min="3" max="3" width="17.625" style="1" customWidth="1"/>
    <col min="4" max="4" width="49.375" style="1" customWidth="1"/>
    <col min="5" max="16384" width="9" style="1"/>
  </cols>
  <sheetData>
    <row r="1" s="1" customFormat="1" ht="36" customHeight="1"/>
    <row r="2" s="1" customFormat="1" ht="20.25" spans="2:6">
      <c r="B2" s="57" t="s">
        <v>1772</v>
      </c>
      <c r="C2" s="57"/>
      <c r="D2" s="57"/>
      <c r="E2" s="58"/>
      <c r="F2" s="58"/>
    </row>
    <row r="3" s="1" customFormat="1" spans="2:6">
      <c r="B3" s="58"/>
      <c r="C3" s="58"/>
      <c r="D3" s="58"/>
      <c r="E3" s="58"/>
      <c r="F3" s="58"/>
    </row>
    <row r="4" s="1" customFormat="1" spans="2:4">
      <c r="B4" s="59" t="s">
        <v>1773</v>
      </c>
      <c r="C4" s="60"/>
      <c r="D4" s="60" t="s">
        <v>1774</v>
      </c>
    </row>
    <row r="5" s="1" customFormat="1" ht="18" customHeight="1" spans="2:4">
      <c r="B5" s="61" t="s">
        <v>3</v>
      </c>
      <c r="C5" s="62" t="s">
        <v>1775</v>
      </c>
      <c r="D5" s="62" t="s">
        <v>1776</v>
      </c>
    </row>
    <row r="6" s="1" customFormat="1" ht="18" customHeight="1" spans="2:4">
      <c r="B6" s="63" t="s">
        <v>1777</v>
      </c>
      <c r="C6" s="110">
        <v>85116</v>
      </c>
      <c r="D6" s="64"/>
    </row>
    <row r="7" s="1" customFormat="1" ht="18" customHeight="1" spans="2:4">
      <c r="B7" s="63" t="s">
        <v>1778</v>
      </c>
      <c r="C7" s="110"/>
      <c r="D7" s="64"/>
    </row>
    <row r="8" s="1" customFormat="1" ht="18" customHeight="1" spans="2:4">
      <c r="B8" s="63" t="s">
        <v>1779</v>
      </c>
      <c r="C8" s="110"/>
      <c r="D8" s="64"/>
    </row>
    <row r="9" s="1" customFormat="1" ht="18" customHeight="1" spans="2:4">
      <c r="B9" s="63" t="s">
        <v>1780</v>
      </c>
      <c r="C9" s="110"/>
      <c r="D9" s="64"/>
    </row>
    <row r="10" s="1" customFormat="1" ht="18" customHeight="1" spans="2:4">
      <c r="B10" s="63" t="s">
        <v>1781</v>
      </c>
      <c r="C10" s="110">
        <v>69392</v>
      </c>
      <c r="D10" s="64"/>
    </row>
    <row r="11" s="1" customFormat="1" ht="18" customHeight="1" spans="2:4">
      <c r="B11" s="67"/>
      <c r="C11" s="64"/>
      <c r="D11" s="64"/>
    </row>
    <row r="12" s="1" customFormat="1" ht="18" customHeight="1" spans="2:4">
      <c r="B12" s="67"/>
      <c r="C12" s="64"/>
      <c r="D12" s="64"/>
    </row>
    <row r="13" s="1" customFormat="1" ht="18" customHeight="1" spans="2:4">
      <c r="B13" s="67"/>
      <c r="C13" s="64"/>
      <c r="D13" s="64"/>
    </row>
    <row r="14" s="1" customFormat="1" ht="18" customHeight="1" spans="2:4">
      <c r="B14" s="67"/>
      <c r="C14" s="64"/>
      <c r="D14" s="64"/>
    </row>
  </sheetData>
  <mergeCells count="1">
    <mergeCell ref="B2:D2"/>
  </mergeCells>
  <pageMargins left="0.75" right="0.75" top="1" bottom="1"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B16" sqref="B16"/>
    </sheetView>
  </sheetViews>
  <sheetFormatPr defaultColWidth="9" defaultRowHeight="13.5" outlineLevelCol="4"/>
  <cols>
    <col min="1" max="1" width="10.375" style="19"/>
    <col min="2" max="2" width="43.5" style="19" customWidth="1"/>
    <col min="3" max="3" width="14.625" style="19" customWidth="1"/>
    <col min="4" max="4" width="14.5" style="19" customWidth="1"/>
    <col min="5" max="5" width="12.875" style="19" customWidth="1"/>
    <col min="6" max="16384" width="9" style="19"/>
  </cols>
  <sheetData>
    <row r="1" ht="27" customHeight="1" spans="1:4">
      <c r="A1" s="83" t="s">
        <v>1782</v>
      </c>
      <c r="B1" s="83"/>
      <c r="C1" s="83"/>
      <c r="D1" s="83"/>
    </row>
    <row r="3" spans="1:4">
      <c r="A3" s="19" t="s">
        <v>1783</v>
      </c>
      <c r="D3" s="19" t="s">
        <v>2</v>
      </c>
    </row>
    <row r="4" ht="18" customHeight="1" spans="1:5">
      <c r="A4" s="96" t="s">
        <v>46</v>
      </c>
      <c r="B4" s="96" t="s">
        <v>47</v>
      </c>
      <c r="C4" s="97" t="s">
        <v>1554</v>
      </c>
      <c r="D4" s="97" t="s">
        <v>1555</v>
      </c>
      <c r="E4" s="98" t="s">
        <v>1784</v>
      </c>
    </row>
    <row r="5" s="19" customFormat="1" ht="18" customHeight="1" spans="1:5">
      <c r="A5" s="99">
        <v>10301</v>
      </c>
      <c r="B5" s="100" t="s">
        <v>308</v>
      </c>
      <c r="C5" s="101">
        <v>500</v>
      </c>
      <c r="D5" s="102">
        <f>SUM(D6:D15,D21:D26,D29:D31,D35:D41,D49)</f>
        <v>120</v>
      </c>
      <c r="E5" s="103">
        <f>D5/C5*100</f>
        <v>24</v>
      </c>
    </row>
    <row r="6" s="25" customFormat="1" ht="18" customHeight="1" spans="1:5">
      <c r="A6" s="99">
        <v>1030102</v>
      </c>
      <c r="B6" s="104" t="s">
        <v>309</v>
      </c>
      <c r="C6" s="105"/>
      <c r="D6" s="106"/>
      <c r="E6" s="91"/>
    </row>
    <row r="7" s="25" customFormat="1" ht="18" customHeight="1" spans="1:5">
      <c r="A7" s="99">
        <v>1030106</v>
      </c>
      <c r="B7" s="104" t="s">
        <v>310</v>
      </c>
      <c r="C7" s="104"/>
      <c r="D7" s="102"/>
      <c r="E7" s="91"/>
    </row>
    <row r="8" s="25" customFormat="1" ht="18" customHeight="1" spans="1:5">
      <c r="A8" s="99">
        <v>1030110</v>
      </c>
      <c r="B8" s="104" t="s">
        <v>311</v>
      </c>
      <c r="C8" s="107"/>
      <c r="D8" s="108"/>
      <c r="E8" s="91"/>
    </row>
    <row r="9" s="25" customFormat="1" ht="18" customHeight="1" spans="1:5">
      <c r="A9" s="99">
        <v>1030112</v>
      </c>
      <c r="B9" s="104" t="s">
        <v>312</v>
      </c>
      <c r="C9" s="104"/>
      <c r="D9" s="102"/>
      <c r="E9" s="91"/>
    </row>
    <row r="10" s="25" customFormat="1" ht="18" customHeight="1" spans="1:5">
      <c r="A10" s="99">
        <v>1030115</v>
      </c>
      <c r="B10" s="104" t="s">
        <v>313</v>
      </c>
      <c r="C10" s="104"/>
      <c r="D10" s="102"/>
      <c r="E10" s="91"/>
    </row>
    <row r="11" s="25" customFormat="1" ht="18" customHeight="1" spans="1:5">
      <c r="A11" s="99">
        <v>1030121</v>
      </c>
      <c r="B11" s="104" t="s">
        <v>314</v>
      </c>
      <c r="C11" s="104"/>
      <c r="D11" s="102"/>
      <c r="E11" s="91"/>
    </row>
    <row r="12" s="25" customFormat="1" ht="18" customHeight="1" spans="1:5">
      <c r="A12" s="99">
        <v>1030129</v>
      </c>
      <c r="B12" s="104" t="s">
        <v>315</v>
      </c>
      <c r="C12" s="104"/>
      <c r="D12" s="102"/>
      <c r="E12" s="91"/>
    </row>
    <row r="13" s="25" customFormat="1" ht="18" customHeight="1" spans="1:5">
      <c r="A13" s="99">
        <v>1030146</v>
      </c>
      <c r="B13" s="104" t="s">
        <v>316</v>
      </c>
      <c r="C13" s="104"/>
      <c r="D13" s="102"/>
      <c r="E13" s="91"/>
    </row>
    <row r="14" s="25" customFormat="1" ht="18" customHeight="1" spans="1:5">
      <c r="A14" s="99">
        <v>1030147</v>
      </c>
      <c r="B14" s="104" t="s">
        <v>317</v>
      </c>
      <c r="C14" s="104"/>
      <c r="D14" s="102"/>
      <c r="E14" s="91"/>
    </row>
    <row r="15" s="25" customFormat="1" ht="18" customHeight="1" spans="1:5">
      <c r="A15" s="99">
        <v>1030148</v>
      </c>
      <c r="B15" s="104" t="s">
        <v>318</v>
      </c>
      <c r="C15" s="109">
        <v>300</v>
      </c>
      <c r="D15" s="102">
        <f>SUM(D16:D20)</f>
        <v>33</v>
      </c>
      <c r="E15" s="103">
        <f t="shared" ref="E15:E19" si="0">D15/C15*100</f>
        <v>11</v>
      </c>
    </row>
    <row r="16" s="25" customFormat="1" ht="18" customHeight="1" spans="1:5">
      <c r="A16" s="99">
        <v>103014801</v>
      </c>
      <c r="B16" s="104" t="s">
        <v>319</v>
      </c>
      <c r="C16" s="109">
        <v>300</v>
      </c>
      <c r="D16" s="102">
        <v>267</v>
      </c>
      <c r="E16" s="103">
        <f t="shared" si="0"/>
        <v>89</v>
      </c>
    </row>
    <row r="17" s="25" customFormat="1" ht="18" customHeight="1" spans="1:5">
      <c r="A17" s="99">
        <v>103014802</v>
      </c>
      <c r="B17" s="104" t="s">
        <v>320</v>
      </c>
      <c r="C17" s="104"/>
      <c r="D17" s="102"/>
      <c r="E17" s="91"/>
    </row>
    <row r="18" s="25" customFormat="1" ht="18" customHeight="1" spans="1:5">
      <c r="A18" s="99">
        <v>103014803</v>
      </c>
      <c r="B18" s="104" t="s">
        <v>321</v>
      </c>
      <c r="C18" s="104"/>
      <c r="D18" s="102"/>
      <c r="E18" s="91"/>
    </row>
    <row r="19" s="25" customFormat="1" ht="18" customHeight="1" spans="1:5">
      <c r="A19" s="99">
        <v>103014898</v>
      </c>
      <c r="B19" s="104" t="s">
        <v>322</v>
      </c>
      <c r="C19" s="104"/>
      <c r="D19" s="102">
        <v>-234</v>
      </c>
      <c r="E19" s="103"/>
    </row>
    <row r="20" s="25" customFormat="1" ht="18" customHeight="1" spans="1:5">
      <c r="A20" s="99">
        <v>103014899</v>
      </c>
      <c r="B20" s="104" t="s">
        <v>323</v>
      </c>
      <c r="C20" s="104"/>
      <c r="D20" s="102"/>
      <c r="E20" s="91"/>
    </row>
    <row r="21" s="25" customFormat="1" ht="18" customHeight="1" spans="1:5">
      <c r="A21" s="99">
        <v>1030149</v>
      </c>
      <c r="B21" s="104" t="s">
        <v>324</v>
      </c>
      <c r="C21" s="104"/>
      <c r="D21" s="102"/>
      <c r="E21" s="91"/>
    </row>
    <row r="22" s="25" customFormat="1" ht="18" customHeight="1" spans="1:5">
      <c r="A22" s="99">
        <v>1030150</v>
      </c>
      <c r="B22" s="104" t="s">
        <v>325</v>
      </c>
      <c r="C22" s="104"/>
      <c r="D22" s="102"/>
      <c r="E22" s="91"/>
    </row>
    <row r="23" s="25" customFormat="1" ht="18" customHeight="1" spans="1:5">
      <c r="A23" s="99">
        <v>1030152</v>
      </c>
      <c r="B23" s="104" t="s">
        <v>326</v>
      </c>
      <c r="C23" s="104"/>
      <c r="D23" s="102"/>
      <c r="E23" s="91"/>
    </row>
    <row r="24" s="25" customFormat="1" ht="18" customHeight="1" spans="1:5">
      <c r="A24" s="99">
        <v>1030153</v>
      </c>
      <c r="B24" s="104" t="s">
        <v>327</v>
      </c>
      <c r="C24" s="104"/>
      <c r="D24" s="102"/>
      <c r="E24" s="91"/>
    </row>
    <row r="25" s="25" customFormat="1" ht="18" customHeight="1" spans="1:5">
      <c r="A25" s="99">
        <v>1030154</v>
      </c>
      <c r="B25" s="104" t="s">
        <v>328</v>
      </c>
      <c r="C25" s="104"/>
      <c r="D25" s="102"/>
      <c r="E25" s="91"/>
    </row>
    <row r="26" s="25" customFormat="1" ht="18" customHeight="1" spans="1:5">
      <c r="A26" s="99">
        <v>1030155</v>
      </c>
      <c r="B26" s="104" t="s">
        <v>329</v>
      </c>
      <c r="C26" s="109">
        <v>200</v>
      </c>
      <c r="D26" s="102">
        <f>D27+D28</f>
        <v>87</v>
      </c>
      <c r="E26" s="103">
        <f t="shared" ref="E26:E28" si="1">D26/C26*100</f>
        <v>43.5</v>
      </c>
    </row>
    <row r="27" s="25" customFormat="1" ht="18" customHeight="1" spans="1:5">
      <c r="A27" s="99">
        <v>103015501</v>
      </c>
      <c r="B27" s="104" t="s">
        <v>330</v>
      </c>
      <c r="C27" s="109">
        <v>120</v>
      </c>
      <c r="D27" s="102">
        <v>48</v>
      </c>
      <c r="E27" s="103">
        <f t="shared" si="1"/>
        <v>40</v>
      </c>
    </row>
    <row r="28" s="25" customFormat="1" ht="18" customHeight="1" spans="1:5">
      <c r="A28" s="99">
        <v>103015502</v>
      </c>
      <c r="B28" s="104" t="s">
        <v>331</v>
      </c>
      <c r="C28" s="109">
        <v>80</v>
      </c>
      <c r="D28" s="102">
        <v>39</v>
      </c>
      <c r="E28" s="103">
        <f t="shared" si="1"/>
        <v>48.75</v>
      </c>
    </row>
    <row r="29" s="25" customFormat="1" ht="18" customHeight="1" spans="1:5">
      <c r="A29" s="99">
        <v>1030156</v>
      </c>
      <c r="B29" s="104" t="s">
        <v>332</v>
      </c>
      <c r="C29" s="104"/>
      <c r="D29" s="102"/>
      <c r="E29" s="91"/>
    </row>
    <row r="30" s="25" customFormat="1" ht="18" customHeight="1" spans="1:5">
      <c r="A30" s="99">
        <v>1030157</v>
      </c>
      <c r="B30" s="104" t="s">
        <v>333</v>
      </c>
      <c r="C30" s="104"/>
      <c r="D30" s="102"/>
      <c r="E30" s="91"/>
    </row>
    <row r="31" s="25" customFormat="1" ht="18" customHeight="1" spans="1:5">
      <c r="A31" s="99">
        <v>1030158</v>
      </c>
      <c r="B31" s="104" t="s">
        <v>334</v>
      </c>
      <c r="C31" s="104"/>
      <c r="D31" s="102">
        <f>SUM(D32:D34)</f>
        <v>0</v>
      </c>
      <c r="E31" s="91"/>
    </row>
    <row r="32" s="25" customFormat="1" ht="18" customHeight="1" spans="1:5">
      <c r="A32" s="99">
        <v>103015801</v>
      </c>
      <c r="B32" s="104" t="s">
        <v>335</v>
      </c>
      <c r="C32" s="104"/>
      <c r="D32" s="102"/>
      <c r="E32" s="91"/>
    </row>
    <row r="33" s="25" customFormat="1" ht="18" customHeight="1" spans="1:5">
      <c r="A33" s="99">
        <v>103015802</v>
      </c>
      <c r="B33" s="104" t="s">
        <v>336</v>
      </c>
      <c r="C33" s="104"/>
      <c r="D33" s="102"/>
      <c r="E33" s="91"/>
    </row>
    <row r="34" s="25" customFormat="1" ht="18" customHeight="1" spans="1:5">
      <c r="A34" s="99">
        <v>103015803</v>
      </c>
      <c r="B34" s="104" t="s">
        <v>337</v>
      </c>
      <c r="C34" s="104"/>
      <c r="D34" s="102"/>
      <c r="E34" s="91"/>
    </row>
    <row r="35" s="25" customFormat="1" ht="18" customHeight="1" spans="1:5">
      <c r="A35" s="99">
        <v>1030159</v>
      </c>
      <c r="B35" s="104" t="s">
        <v>338</v>
      </c>
      <c r="C35" s="104"/>
      <c r="D35" s="102"/>
      <c r="E35" s="91"/>
    </row>
    <row r="36" s="25" customFormat="1" ht="18" customHeight="1" spans="1:5">
      <c r="A36" s="99">
        <v>1030166</v>
      </c>
      <c r="B36" s="104" t="s">
        <v>339</v>
      </c>
      <c r="C36" s="104"/>
      <c r="D36" s="102"/>
      <c r="E36" s="91"/>
    </row>
    <row r="37" s="25" customFormat="1" ht="18" customHeight="1" spans="1:5">
      <c r="A37" s="99">
        <v>1030168</v>
      </c>
      <c r="B37" s="104" t="s">
        <v>340</v>
      </c>
      <c r="C37" s="104"/>
      <c r="D37" s="102"/>
      <c r="E37" s="91"/>
    </row>
    <row r="38" s="25" customFormat="1" ht="18" customHeight="1" spans="1:5">
      <c r="A38" s="99">
        <v>1030171</v>
      </c>
      <c r="B38" s="104" t="s">
        <v>341</v>
      </c>
      <c r="C38" s="104"/>
      <c r="D38" s="102"/>
      <c r="E38" s="91"/>
    </row>
    <row r="39" s="25" customFormat="1" ht="18" customHeight="1" spans="1:5">
      <c r="A39" s="99">
        <v>1030175</v>
      </c>
      <c r="B39" s="104" t="s">
        <v>342</v>
      </c>
      <c r="C39" s="104"/>
      <c r="D39" s="102"/>
      <c r="E39" s="91"/>
    </row>
    <row r="40" s="25" customFormat="1" ht="18" customHeight="1" spans="1:5">
      <c r="A40" s="99">
        <v>1030178</v>
      </c>
      <c r="B40" s="104" t="s">
        <v>343</v>
      </c>
      <c r="C40" s="104"/>
      <c r="D40" s="102"/>
      <c r="E40" s="91"/>
    </row>
    <row r="41" s="25" customFormat="1" ht="18" customHeight="1" spans="1:5">
      <c r="A41" s="99">
        <v>1030180</v>
      </c>
      <c r="B41" s="104" t="s">
        <v>344</v>
      </c>
      <c r="C41" s="104"/>
      <c r="D41" s="102">
        <f>SUM(D42:D48)</f>
        <v>0</v>
      </c>
      <c r="E41" s="91"/>
    </row>
    <row r="42" s="25" customFormat="1" ht="18" customHeight="1" spans="1:5">
      <c r="A42" s="99">
        <v>103018001</v>
      </c>
      <c r="B42" s="104" t="s">
        <v>345</v>
      </c>
      <c r="C42" s="104"/>
      <c r="D42" s="102"/>
      <c r="E42" s="91"/>
    </row>
    <row r="43" s="25" customFormat="1" ht="18" customHeight="1" spans="1:5">
      <c r="A43" s="99">
        <v>103018002</v>
      </c>
      <c r="B43" s="104" t="s">
        <v>346</v>
      </c>
      <c r="C43" s="104"/>
      <c r="D43" s="102"/>
      <c r="E43" s="91"/>
    </row>
    <row r="44" s="25" customFormat="1" ht="18" customHeight="1" spans="1:5">
      <c r="A44" s="99">
        <v>103018003</v>
      </c>
      <c r="B44" s="104" t="s">
        <v>347</v>
      </c>
      <c r="C44" s="104"/>
      <c r="D44" s="102"/>
      <c r="E44" s="91"/>
    </row>
    <row r="45" s="25" customFormat="1" ht="18" customHeight="1" spans="1:5">
      <c r="A45" s="99">
        <v>103018004</v>
      </c>
      <c r="B45" s="104" t="s">
        <v>348</v>
      </c>
      <c r="C45" s="104"/>
      <c r="D45" s="102"/>
      <c r="E45" s="91"/>
    </row>
    <row r="46" s="25" customFormat="1" ht="18" customHeight="1" spans="1:5">
      <c r="A46" s="99">
        <v>103018005</v>
      </c>
      <c r="B46" s="104" t="s">
        <v>349</v>
      </c>
      <c r="C46" s="104"/>
      <c r="D46" s="102"/>
      <c r="E46" s="91"/>
    </row>
    <row r="47" s="25" customFormat="1" ht="18" customHeight="1" spans="1:5">
      <c r="A47" s="99">
        <v>103018006</v>
      </c>
      <c r="B47" s="104" t="s">
        <v>350</v>
      </c>
      <c r="C47" s="104"/>
      <c r="D47" s="102"/>
      <c r="E47" s="91"/>
    </row>
    <row r="48" s="25" customFormat="1" ht="18" customHeight="1" spans="1:5">
      <c r="A48" s="99">
        <v>103018007</v>
      </c>
      <c r="B48" s="104" t="s">
        <v>351</v>
      </c>
      <c r="C48" s="104"/>
      <c r="D48" s="102"/>
      <c r="E48" s="91"/>
    </row>
    <row r="49" s="25" customFormat="1" ht="18" customHeight="1" spans="1:5">
      <c r="A49" s="99">
        <v>1030199</v>
      </c>
      <c r="B49" s="104" t="s">
        <v>352</v>
      </c>
      <c r="C49" s="104"/>
      <c r="D49" s="102"/>
      <c r="E49" s="91"/>
    </row>
    <row r="50" s="25" customFormat="1" ht="18" customHeight="1" spans="1:5">
      <c r="A50" s="99">
        <v>103018003</v>
      </c>
      <c r="B50" s="99" t="s">
        <v>347</v>
      </c>
      <c r="C50" s="99"/>
      <c r="D50" s="102"/>
      <c r="E50" s="91"/>
    </row>
    <row r="51" s="25" customFormat="1" ht="18" customHeight="1" spans="1:5">
      <c r="A51" s="99">
        <v>103018004</v>
      </c>
      <c r="B51" s="99" t="s">
        <v>348</v>
      </c>
      <c r="C51" s="99"/>
      <c r="D51" s="102"/>
      <c r="E51" s="91"/>
    </row>
    <row r="52" s="25" customFormat="1" ht="18" customHeight="1" spans="1:5">
      <c r="A52" s="99">
        <v>103018005</v>
      </c>
      <c r="B52" s="99" t="s">
        <v>349</v>
      </c>
      <c r="C52" s="99"/>
      <c r="D52" s="102"/>
      <c r="E52" s="91"/>
    </row>
    <row r="53" s="25" customFormat="1" ht="18" customHeight="1" spans="1:5">
      <c r="A53" s="99">
        <v>103018006</v>
      </c>
      <c r="B53" s="99" t="s">
        <v>350</v>
      </c>
      <c r="C53" s="99"/>
      <c r="D53" s="102"/>
      <c r="E53" s="91"/>
    </row>
    <row r="54" s="25" customFormat="1" ht="18" customHeight="1" spans="1:5">
      <c r="A54" s="99">
        <v>103018007</v>
      </c>
      <c r="B54" s="99" t="s">
        <v>351</v>
      </c>
      <c r="C54" s="99"/>
      <c r="D54" s="102"/>
      <c r="E54" s="91"/>
    </row>
    <row r="55" s="25" customFormat="1" ht="18" customHeight="1" spans="1:5">
      <c r="A55" s="99">
        <v>1030199</v>
      </c>
      <c r="B55" s="99" t="s">
        <v>352</v>
      </c>
      <c r="C55" s="99"/>
      <c r="D55" s="102"/>
      <c r="E55" s="91"/>
    </row>
  </sheetData>
  <mergeCells count="1">
    <mergeCell ref="A1:D1"/>
  </mergeCells>
  <printOptions horizontalCentered="1"/>
  <pageMargins left="0.700694444444445" right="0.700694444444445" top="0.554166666666667" bottom="0.554166666666667" header="0.297916666666667" footer="0.29791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2018年上半年一般公共预算收入表（一）</vt:lpstr>
      <vt:lpstr>2018年上半年一般公共预算收入表（二）</vt:lpstr>
      <vt:lpstr>2018年上半年一般公共预算支出表</vt:lpstr>
      <vt:lpstr>2018年上半年一般公共预算本级支出表</vt:lpstr>
      <vt:lpstr>2018年上半年一般公共预算本级基本支出表</vt:lpstr>
      <vt:lpstr>2018年上半年一般公共预算支出—政府经济分类科目</vt:lpstr>
      <vt:lpstr>2018年上半年一般公共预算税收返还和转移支付表</vt:lpstr>
      <vt:lpstr>2018年上半年政府一般债务限额和余额情况表</vt:lpstr>
      <vt:lpstr>2018年上半年政府性基金收入表</vt:lpstr>
      <vt:lpstr>2018年上半年政府性基金支出表</vt:lpstr>
      <vt:lpstr>2018年上半年政府性基金转移支付表</vt:lpstr>
      <vt:lpstr>2018年上半年政府专项债务限额和余额情况表</vt:lpstr>
      <vt:lpstr>2018年上半年社会保险基金收入表</vt:lpstr>
      <vt:lpstr>2018年上半年社会保险基金支出表</vt:lpstr>
      <vt:lpstr>2018年上半年国有资本经营预算收入表</vt:lpstr>
      <vt:lpstr>2018年上半年国有资本经营预算支出表</vt:lpstr>
      <vt:lpstr>2018年上半年“三公”经费预算执行情况表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2017-09-09T06:12:00Z</dcterms:created>
  <dcterms:modified xsi:type="dcterms:W3CDTF">2023-09-21T00:56:27Z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505F9CCEEDBC4A66BD41BAAB3577843E_12</vt:lpwstr>
  </property>
</Properties>
</file>